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8" activeTab="21"/>
  </bookViews>
  <sheets>
    <sheet name="заголовочная" sheetId="1" r:id="rId1"/>
    <sheet name="балансовая" sheetId="4" r:id="rId2"/>
    <sheet name="фин. состояние" sheetId="5" r:id="rId3"/>
    <sheet name="закупка ТРУ" sheetId="8" r:id="rId4"/>
    <sheet name="временное" sheetId="9" r:id="rId5"/>
    <sheet name="справочная" sheetId="10" r:id="rId6"/>
    <sheet name="обоснование (210) 1" sheetId="11" r:id="rId7"/>
    <sheet name="обоснование (210) 2" sheetId="12" r:id="rId8"/>
    <sheet name="обоснование (210) 3" sheetId="13" r:id="rId9"/>
    <sheet name="обоснование (210) 4" sheetId="14" r:id="rId10"/>
    <sheet name="обоснование (220)" sheetId="15" r:id="rId11"/>
    <sheet name="обоснование (230)" sheetId="16" r:id="rId12"/>
    <sheet name="обоснование (240)" sheetId="18" r:id="rId13"/>
    <sheet name="обоснование (250)" sheetId="19" r:id="rId14"/>
    <sheet name="обоснование (260) 1" sheetId="20" r:id="rId15"/>
    <sheet name="обоснование (260) 2" sheetId="21" r:id="rId16"/>
    <sheet name="обоснование (260) 3" sheetId="22" r:id="rId17"/>
    <sheet name="обоснование (260) 4" sheetId="24" r:id="rId18"/>
    <sheet name="обоснование (260) 5" sheetId="25" r:id="rId19"/>
    <sheet name="обоснование (260) 6" sheetId="26" r:id="rId20"/>
    <sheet name="обоснование (260) 7" sheetId="27" r:id="rId21"/>
    <sheet name="обоснование (260) 8" sheetId="28" r:id="rId22"/>
  </sheets>
  <definedNames>
    <definedName name="___INDEX_SHEET___ASAP_Utilities">#REF!</definedName>
    <definedName name="_xlnm._FilterDatabase" localSheetId="4" hidden="1">временное!$A$4:$C$4</definedName>
    <definedName name="_xlnm._FilterDatabase" localSheetId="3" hidden="1">'закупка ТРУ'!$A$7:$I$7</definedName>
    <definedName name="_xlnm._FilterDatabase" localSheetId="5" hidden="1">справочная!$A$5:$C$5</definedName>
    <definedName name="_xlnm._FilterDatabase" localSheetId="2" hidden="1">'фин. состояние'!$A$5:$H$28</definedName>
    <definedName name="_xlnm.Print_Titles" localSheetId="1">'фин. состояние'!$3:$5</definedName>
    <definedName name="_xlnm.Print_Titles" localSheetId="4">#REF!</definedName>
    <definedName name="_xlnm.Print_Titles" localSheetId="0">#REF!</definedName>
    <definedName name="_xlnm.Print_Titles" localSheetId="3">#REF!</definedName>
    <definedName name="_xlnm.Print_Titles" localSheetId="5">#REF!</definedName>
    <definedName name="_xlnm.Print_Titles" localSheetId="2">#REF!</definedName>
    <definedName name="_xlnm.Print_Area" localSheetId="4">временное!$A$1:$C$8</definedName>
    <definedName name="_xlnm.Print_Area" localSheetId="3">'закупка ТРУ'!$A$1:$L$19</definedName>
    <definedName name="_xlnm.Print_Area" localSheetId="7">'обоснование (210) 2'!$A$1:$N$19</definedName>
    <definedName name="_xlnm.Print_Area" localSheetId="5">справочная!$A$1:$E$8</definedName>
    <definedName name="_xlnm.Print_Area" localSheetId="2">'фин. состояние'!$A$1:$C$28</definedName>
  </definedNames>
  <calcPr calcId="145621" calcMode="manual" refMode="R1C1"/>
</workbook>
</file>

<file path=xl/calcChain.xml><?xml version="1.0" encoding="utf-8"?>
<calcChain xmlns="http://schemas.openxmlformats.org/spreadsheetml/2006/main">
  <c r="J17" i="11" l="1"/>
  <c r="G13" i="11"/>
  <c r="D13" i="11" s="1"/>
  <c r="D17" i="11"/>
  <c r="G17" i="11"/>
  <c r="D15" i="11"/>
  <c r="J15" i="11" s="1"/>
  <c r="D14" i="11"/>
  <c r="J14" i="11" s="1"/>
  <c r="G16" i="11"/>
  <c r="D16" i="11" s="1"/>
  <c r="J16" i="11" s="1"/>
  <c r="G15" i="11"/>
  <c r="G14" i="11"/>
  <c r="J13" i="11" l="1"/>
  <c r="J18" i="11" s="1"/>
  <c r="D18" i="11"/>
  <c r="D10" i="28"/>
  <c r="D9" i="28"/>
  <c r="F10" i="28"/>
  <c r="F9" i="28"/>
  <c r="F14" i="28" s="1"/>
  <c r="D20" i="26"/>
  <c r="D15" i="26"/>
  <c r="E26" i="25" l="1"/>
  <c r="E15" i="25"/>
  <c r="C9" i="22" l="1"/>
  <c r="F20" i="22"/>
  <c r="D10" i="21"/>
  <c r="E9" i="20"/>
  <c r="F13" i="20"/>
  <c r="E30" i="16"/>
  <c r="E22" i="16"/>
  <c r="E14" i="16"/>
  <c r="E11" i="15"/>
  <c r="C9" i="15"/>
  <c r="C8" i="15"/>
  <c r="D10" i="14"/>
  <c r="C11" i="14"/>
  <c r="C14" i="14" s="1"/>
  <c r="C16" i="14" l="1"/>
  <c r="D16" i="14" s="1"/>
  <c r="D14" i="14"/>
  <c r="D19" i="14"/>
  <c r="D11" i="14"/>
  <c r="I10" i="8"/>
  <c r="I8" i="8"/>
  <c r="F10" i="8"/>
  <c r="H8" i="8"/>
  <c r="E10" i="8"/>
  <c r="H10" i="8" s="1"/>
  <c r="G8" i="8"/>
  <c r="D10" i="8"/>
  <c r="G10" i="8" s="1"/>
  <c r="C12" i="22" l="1"/>
  <c r="C10" i="22"/>
  <c r="F11" i="22"/>
  <c r="C11" i="22" s="1"/>
  <c r="E12" i="27" l="1"/>
  <c r="I19" i="11" l="1"/>
  <c r="C19" i="16"/>
  <c r="C18" i="11" l="1"/>
  <c r="F11" i="12" l="1"/>
  <c r="E11" i="12"/>
  <c r="C11" i="12"/>
</calcChain>
</file>

<file path=xl/sharedStrings.xml><?xml version="1.0" encoding="utf-8"?>
<sst xmlns="http://schemas.openxmlformats.org/spreadsheetml/2006/main" count="584" uniqueCount="272">
  <si>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</si>
  <si>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</si>
  <si>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</si>
  <si>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</si>
  <si>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</si>
  <si>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</si>
  <si>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</si>
  <si>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</si>
  <si>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</si>
  <si>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</si>
  <si>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</si>
  <si>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</si>
  <si>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</si>
  <si>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</si>
  <si>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</si>
  <si>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</si>
  <si>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</si>
  <si>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</si>
  <si>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</si>
  <si>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</si>
  <si>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</si>
  <si>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</si>
  <si>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</si>
  <si>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всего</t>
  </si>
  <si>
    <t>в том числе: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</si>
  <si>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</si>
  <si>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</si>
  <si>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</si>
  <si>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</si>
  <si>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</si>
  <si>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</si>
  <si>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</si>
  <si>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</si>
  <si>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</si>
  <si>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</si>
  <si>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</si>
  <si>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</si>
  <si>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</si>
  <si>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</si>
  <si>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Код по реестру участников бюджетного процесса, а также юридических лиц, не являющихся участниками бюджетного процесса</t>
  </si>
  <si>
    <t>…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</si>
  <si>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</si>
  <si>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</si>
  <si>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</si>
  <si>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</si>
  <si>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</si>
  <si>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</si>
  <si>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</si>
  <si>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</si>
  <si>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</si>
  <si>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</si>
  <si>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</si>
  <si>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</si>
  <si>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</si>
  <si>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</si>
  <si>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</si>
  <si>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</si>
  <si>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</si>
  <si>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</si>
  <si>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</si>
  <si>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</si>
  <si>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</si>
  <si>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</si>
  <si>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</si>
  <si>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</si>
  <si>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</si>
  <si>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</si>
  <si>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</si>
  <si>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</si>
  <si>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</si>
  <si>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</si>
  <si>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</si>
  <si>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</si>
  <si>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</si>
  <si>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</si>
  <si>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</si>
  <si>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</si>
  <si>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</si>
  <si>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</si>
  <si>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</si>
  <si>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</si>
  <si>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</si>
  <si>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</si>
  <si>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</si>
  <si>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</si>
  <si>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</si>
  <si>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</si>
  <si>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</si>
  <si>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</si>
  <si>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</si>
  <si>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</si>
  <si>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</si>
  <si>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</si>
  <si>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</si>
  <si>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</si>
  <si>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</si>
  <si>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</si>
  <si>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</si>
  <si>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</si>
  <si>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</si>
  <si>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</si>
  <si>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</si>
  <si>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</si>
  <si>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</si>
  <si>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</si>
  <si>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</si>
  <si>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</si>
  <si>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</si>
  <si>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</si>
  <si>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</si>
  <si>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</si>
  <si>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</si>
  <si>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</si>
  <si>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</si>
  <si>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</si>
  <si>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</si>
  <si>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</si>
  <si>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</si>
  <si>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</si>
  <si>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</si>
  <si>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</si>
  <si>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</si>
  <si>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</si>
  <si>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</si>
  <si>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</si>
  <si>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</si>
  <si>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</si>
  <si>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</si>
  <si>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</si>
  <si>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</si>
  <si>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</si>
  <si>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</si>
  <si>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</si>
  <si>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</si>
  <si>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</si>
  <si>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</si>
  <si>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</si>
  <si>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</si>
  <si>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</si>
  <si>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</si>
  <si>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</si>
  <si>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</si>
  <si>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</si>
  <si>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</si>
  <si>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</si>
  <si>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с применением пониженных тарифов взносов в Пенсионный фонд Российской Федерации для отдельных категорий плательщиков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</si>
  <si>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</si>
  <si>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</si>
  <si>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</si>
  <si>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</si>
  <si>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</si>
  <si>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</si>
  <si>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</si>
  <si>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</si>
  <si>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</si>
  <si>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</si>
  <si>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</si>
  <si>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</si>
  <si>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</si>
  <si>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</si>
  <si>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</si>
  <si>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</si>
  <si>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</si>
  <si>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</si>
  <si>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</si>
  <si>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</si>
  <si>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</si>
  <si>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</si>
  <si>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</si>
  <si>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</si>
  <si>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</si>
  <si>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</si>
  <si>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</si>
  <si>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</si>
  <si>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</si>
  <si>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</si>
  <si>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</si>
  <si>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</si>
  <si>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</si>
  <si>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</si>
  <si>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</si>
  <si>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</si>
  <si>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</si>
  <si>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</si>
  <si>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</si>
  <si>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</si>
  <si>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</si>
  <si>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</si>
  <si>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</si>
  <si>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</si>
  <si>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</si>
  <si>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</si>
  <si>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</si>
  <si>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</si>
  <si>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</si>
  <si>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</si>
  <si>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</si>
  <si>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</si>
  <si>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</si>
  <si>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</si>
  <si>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</si>
  <si>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</si>
  <si>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</si>
  <si>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</si>
  <si>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</si>
  <si>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</si>
  <si>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дезинфекция, дезинсекция, дератизация, дегазация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</si>
  <si>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</si>
  <si>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</si>
  <si>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</si>
  <si>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</si>
  <si>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</si>
  <si>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</si>
  <si>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</si>
  <si>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</si>
  <si>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</si>
  <si>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</si>
  <si>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</si>
  <si>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>НАИМЕНОВАНИЕ МУНИЦИПАЛЬНОГО УЧРЕЖДЕНИЯ</t>
  </si>
  <si>
    <t>Расчеты (обоснования) к плану финансово-хозяйственной деятельности муниципального учрежения</t>
  </si>
  <si>
    <t>Таблица 5</t>
  </si>
  <si>
    <t>Таблица 6</t>
  </si>
  <si>
    <t>по ставке 5,1%</t>
  </si>
  <si>
    <t>Интернет</t>
  </si>
  <si>
    <t>обучение специалистов в электроустановках</t>
  </si>
  <si>
    <t>кг.</t>
  </si>
  <si>
    <t>прочие налоги</t>
  </si>
  <si>
    <t>муниципальный бюджет</t>
  </si>
  <si>
    <t>повар</t>
  </si>
  <si>
    <t xml:space="preserve">Источник финансового обеспечения: </t>
  </si>
  <si>
    <t>областной бюджет,муниципальный бюджет</t>
  </si>
  <si>
    <t>областной бюджет</t>
  </si>
  <si>
    <t>пед.состав</t>
  </si>
  <si>
    <t>Оплата проезда к месту работы пед.работникам</t>
  </si>
  <si>
    <t xml:space="preserve">   продукты питания</t>
  </si>
  <si>
    <t>cторож</t>
  </si>
  <si>
    <t>операторы</t>
  </si>
  <si>
    <t>Поставка газа</t>
  </si>
  <si>
    <t xml:space="preserve">муниципальный бюджет </t>
  </si>
  <si>
    <t>тех.обслуживание газового оборудования</t>
  </si>
  <si>
    <t xml:space="preserve">Муниципальное бюджетное общеобразовательное учреждение Горицкая основная общеобразовательная школа </t>
  </si>
  <si>
    <t>243571 Брянская область Погарский район д.Горицы ул.Благодатная дом 8а</t>
  </si>
  <si>
    <t>611</t>
  </si>
  <si>
    <t>Предоставление мер социальной поддержки населению</t>
  </si>
  <si>
    <t xml:space="preserve">Администрация Погарского района </t>
  </si>
  <si>
    <t>Услуга водоснабжения</t>
  </si>
  <si>
    <t>измерение электрических параметров</t>
  </si>
  <si>
    <t>Экология</t>
  </si>
  <si>
    <t>Глава администрации Погарского района</t>
  </si>
  <si>
    <t>С.И.Цыганок</t>
  </si>
  <si>
    <t>зарядка огнетушителей</t>
  </si>
  <si>
    <t>установка видеонаблюдения</t>
  </si>
  <si>
    <t>Обучение по пожарно - тех. Минемому</t>
  </si>
  <si>
    <t>Медицинский осмотр работников</t>
  </si>
  <si>
    <t>Изготовление квалифицированного сертификата ключа проверки ЭП</t>
  </si>
  <si>
    <t>Предоставление права пользования Microsoft</t>
  </si>
  <si>
    <t>Бланки строгой отчетности</t>
  </si>
  <si>
    <t>06 декабря 2018 г.</t>
  </si>
  <si>
    <t>Дата составления: 06 декабря 2018 года</t>
  </si>
  <si>
    <t>Директор</t>
  </si>
  <si>
    <t>Страховые взносы в Фонд социального страхования Российской Федерации всего</t>
  </si>
  <si>
    <t>на 2019 год и на плановый период 2020 и 2021 годов</t>
  </si>
  <si>
    <t>09 января 2019 г.</t>
  </si>
  <si>
    <t>Дата составления: 09 января 2019 года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</si>
  <si>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</si>
  <si>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</si>
  <si>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</si>
  <si>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проверка дымоходов</t>
  </si>
  <si>
    <t>Обучение по гос. Закупкам</t>
  </si>
  <si>
    <t>Сведения о средствах, поступающих во временное распоряжение учреждения
на 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</si>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</sst>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_ ;\-0\ "/>
    <numFmt numFmtId="165" formatCode="0.000"/>
    <numFmt numFmtId="166" formatCode="0.00_ ;\-0.00\ "/>
    <numFmt numFmtId="167" formatCode="0.0_ ;\-0.0\ "/>
  </numFmts>
  <fonts count="16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14"/>
      <color rgb="FF000000"/>
      <name val="Segoe UI"/>
      <family val="2"/>
      <charset val="204"/>
    </font>
    <font>
      <sz val="16"/>
      <color rgb="FF000000"/>
      <name val="Segoe UI"/>
      <family val="2"/>
      <charset val="204"/>
    </font>
    <font>
      <b/>
      <sz val="12"/>
      <color rgb="FF000000"/>
      <name val="Segoe UI"/>
      <family val="2"/>
      <charset val="204"/>
    </font>
    <font>
      <sz val="11"/>
      <color rgb="FF000000"/>
      <name val="Segoe UI"/>
      <family val="2"/>
      <charset val="204"/>
    </font>
    <font>
      <sz val="18"/>
      <color rgb="FF000000"/>
      <name val="Segoe UI"/>
      <family val="2"/>
      <charset val="204"/>
    </font>
    <font>
      <b/>
      <sz val="11"/>
      <color rgb="FF00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0" fontId="9" fillId="0" borderId="0"/>
  </cellStyleXfs>
  <cellXfs count="145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 indent="2"/>
    </xf>
    <xf numFmtId="4" fontId="6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top" wrapTex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2"/>
    </xf>
    <xf numFmtId="44" fontId="6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44" fontId="6" fillId="0" borderId="3" xfId="0" applyNumberFormat="1" applyFont="1" applyFill="1" applyBorder="1" applyAlignment="1">
      <alignment vertical="top"/>
    </xf>
    <xf numFmtId="44" fontId="6" fillId="0" borderId="14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 indent="1"/>
    </xf>
    <xf numFmtId="49" fontId="6" fillId="0" borderId="14" xfId="0" applyNumberFormat="1" applyFont="1" applyFill="1" applyBorder="1" applyAlignment="1"/>
    <xf numFmtId="44" fontId="6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44" fontId="5" fillId="0" borderId="3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/>
    </xf>
    <xf numFmtId="10" fontId="6" fillId="0" borderId="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165" fontId="5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vertical="top"/>
    </xf>
    <xf numFmtId="44" fontId="5" fillId="0" borderId="0" xfId="0" applyNumberFormat="1" applyFont="1" applyFill="1" applyAlignment="1">
      <alignment vertical="top"/>
    </xf>
    <xf numFmtId="166" fontId="6" fillId="0" borderId="3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top"/>
    </xf>
    <xf numFmtId="44" fontId="11" fillId="0" borderId="14" xfId="0" applyNumberFormat="1" applyFont="1" applyFill="1" applyBorder="1" applyAlignment="1">
      <alignment vertical="top"/>
    </xf>
    <xf numFmtId="0" fontId="10" fillId="0" borderId="14" xfId="0" applyNumberFormat="1" applyFont="1" applyFill="1" applyBorder="1" applyAlignment="1">
      <alignment horizontal="center" vertical="top"/>
    </xf>
    <xf numFmtId="44" fontId="13" fillId="0" borderId="14" xfId="0" applyNumberFormat="1" applyFont="1" applyFill="1" applyBorder="1" applyAlignment="1">
      <alignment vertical="top"/>
    </xf>
    <xf numFmtId="0" fontId="14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/>
    </xf>
    <xf numFmtId="164" fontId="6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vertical="top"/>
    </xf>
    <xf numFmtId="44" fontId="5" fillId="2" borderId="3" xfId="0" applyNumberFormat="1" applyFont="1" applyFill="1" applyBorder="1" applyAlignment="1">
      <alignment vertical="top"/>
    </xf>
    <xf numFmtId="44" fontId="6" fillId="2" borderId="0" xfId="0" applyNumberFormat="1" applyFont="1" applyFill="1" applyAlignment="1">
      <alignment vertical="top"/>
    </xf>
    <xf numFmtId="49" fontId="6" fillId="2" borderId="14" xfId="0" applyNumberFormat="1" applyFont="1" applyFill="1" applyBorder="1" applyAlignment="1"/>
    <xf numFmtId="44" fontId="6" fillId="2" borderId="14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44" fontId="1" fillId="2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2" fontId="6" fillId="0" borderId="3" xfId="0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top"/>
    </xf>
    <xf numFmtId="167" fontId="6" fillId="0" borderId="3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top"/>
    </xf>
    <xf numFmtId="44" fontId="6" fillId="3" borderId="0" xfId="0" applyNumberFormat="1" applyFont="1" applyFill="1" applyAlignment="1">
      <alignment vertical="top"/>
    </xf>
    <xf numFmtId="49" fontId="6" fillId="2" borderId="3" xfId="0" applyNumberFormat="1" applyFont="1" applyFill="1" applyBorder="1" applyAlignment="1">
      <alignment horizontal="left" vertical="center" indent="1"/>
    </xf>
    <xf numFmtId="49" fontId="6" fillId="2" borderId="3" xfId="0" applyNumberFormat="1" applyFont="1" applyFill="1" applyBorder="1" applyAlignment="1">
      <alignment horizontal="left" vertical="center" wrapText="1" indent="1"/>
    </xf>
    <xf numFmtId="0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top"/>
    </xf>
    <xf numFmtId="44" fontId="6" fillId="2" borderId="0" xfId="0" applyNumberFormat="1" applyFont="1" applyFill="1" applyBorder="1" applyAlignment="1">
      <alignment vertical="top"/>
    </xf>
    <xf numFmtId="44" fontId="6" fillId="0" borderId="0" xfId="0" applyNumberFormat="1" applyFont="1" applyFill="1" applyBorder="1" applyAlignment="1">
      <alignment vertical="top"/>
    </xf>
    <xf numFmtId="44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horizontal="center" vertical="top"/>
    </xf>
    <xf numFmtId="44" fontId="5" fillId="0" borderId="13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left"/>
    </xf>
    <xf numFmtId="44" fontId="5" fillId="0" borderId="0" xfId="0" applyNumberFormat="1" applyFont="1" applyFill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top"/>
    </xf>
    <xf numFmtId="44" fontId="12" fillId="0" borderId="0" xfId="0" applyNumberFormat="1" applyFont="1" applyFill="1" applyAlignment="1">
      <alignment horizontal="center" vertical="center"/>
    </xf>
    <xf numFmtId="44" fontId="12" fillId="0" borderId="14" xfId="0" applyNumberFormat="1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zoomScale="115" zoomScaleNormal="115" zoomScaleSheetLayoutView="115" workbookViewId="0">
      <selection activeCell="G12" sqref="G12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14.25" x14ac:dyDescent="0.2">
      <c r="A1" s="2" t="s">
        <v>0</v>
      </c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1</v>
      </c>
    </row>
    <row r="3" spans="1:7" ht="32.25" customHeight="1" x14ac:dyDescent="0.2">
      <c r="A3" s="83" t="s">
        <v>0</v>
      </c>
      <c r="B3" s="83" t="s">
        <v>0</v>
      </c>
      <c r="C3" s="83" t="s">
        <v>0</v>
      </c>
      <c r="D3" s="83" t="s">
        <v>0</v>
      </c>
      <c r="E3" s="83" t="s">
        <v>0</v>
      </c>
      <c r="F3" s="83" t="s">
        <v>0</v>
      </c>
      <c r="G3" s="86" t="s">
        <v>248</v>
      </c>
    </row>
    <row r="4" spans="1:7" ht="24.95" customHeight="1" x14ac:dyDescent="0.2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87" t="s">
        <v>249</v>
      </c>
    </row>
    <row r="5" spans="1:7" ht="10.5" customHeight="1" x14ac:dyDescent="0.15">
      <c r="A5" s="3"/>
      <c r="B5" s="3"/>
      <c r="C5" s="3"/>
      <c r="D5" s="3"/>
      <c r="E5" s="3"/>
      <c r="F5" s="3"/>
      <c r="G5" s="5" t="s">
        <v>38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99" t="s">
        <v>262</v>
      </c>
    </row>
    <row r="7" spans="1:7" ht="14.45" customHeight="1" x14ac:dyDescent="0.2">
      <c r="A7" s="3" t="s">
        <v>0</v>
      </c>
      <c r="B7" s="111" t="s">
        <v>2</v>
      </c>
      <c r="C7" s="111"/>
      <c r="D7" s="111"/>
      <c r="E7" s="111"/>
      <c r="F7" s="3" t="s">
        <v>0</v>
      </c>
      <c r="G7" s="3" t="s">
        <v>0</v>
      </c>
    </row>
    <row r="8" spans="1:7" ht="21.6" customHeight="1" x14ac:dyDescent="0.2">
      <c r="A8" s="3" t="s">
        <v>0</v>
      </c>
      <c r="B8" s="111" t="s">
        <v>0</v>
      </c>
      <c r="C8" s="111"/>
      <c r="D8" s="111"/>
      <c r="E8" s="111"/>
      <c r="F8" s="3" t="s">
        <v>0</v>
      </c>
      <c r="G8" s="3" t="s">
        <v>0</v>
      </c>
    </row>
    <row r="9" spans="1:7" ht="14.45" customHeight="1" x14ac:dyDescent="0.2">
      <c r="A9" s="3" t="s">
        <v>0</v>
      </c>
      <c r="B9" s="111" t="s">
        <v>218</v>
      </c>
      <c r="C9" s="111"/>
      <c r="D9" s="111"/>
      <c r="E9" s="111"/>
      <c r="F9" s="3" t="s">
        <v>0</v>
      </c>
      <c r="G9" s="3" t="s">
        <v>0</v>
      </c>
    </row>
    <row r="10" spans="1:7" ht="21.6" customHeight="1" x14ac:dyDescent="0.2">
      <c r="A10" s="3" t="s">
        <v>0</v>
      </c>
      <c r="B10" s="111" t="s">
        <v>0</v>
      </c>
      <c r="C10" s="111"/>
      <c r="D10" s="111"/>
      <c r="E10" s="111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11" t="s">
        <v>261</v>
      </c>
      <c r="C11" s="111"/>
      <c r="D11" s="111"/>
      <c r="E11" s="111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112" t="s">
        <v>0</v>
      </c>
      <c r="C12" s="112"/>
      <c r="D12" s="112"/>
      <c r="E12" s="112"/>
      <c r="F12" s="3" t="s">
        <v>0</v>
      </c>
      <c r="G12" s="3" t="s">
        <v>0</v>
      </c>
    </row>
    <row r="13" spans="1:7" s="85" customFormat="1" ht="12.75" customHeight="1" x14ac:dyDescent="0.2">
      <c r="A13" s="84" t="s">
        <v>0</v>
      </c>
      <c r="B13" s="113" t="s">
        <v>263</v>
      </c>
      <c r="C13" s="113"/>
      <c r="D13" s="113"/>
      <c r="E13" s="113"/>
      <c r="F13" s="84" t="s">
        <v>0</v>
      </c>
      <c r="G13" s="84" t="s">
        <v>0</v>
      </c>
    </row>
    <row r="14" spans="1:7" ht="21.6" customHeight="1" x14ac:dyDescent="0.2">
      <c r="A14" s="3" t="s">
        <v>0</v>
      </c>
      <c r="B14" s="112" t="s">
        <v>0</v>
      </c>
      <c r="C14" s="112"/>
      <c r="D14" s="112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3</v>
      </c>
      <c r="B15" s="114" t="s">
        <v>240</v>
      </c>
      <c r="C15" s="114"/>
      <c r="D15" s="114"/>
      <c r="E15" s="114"/>
      <c r="F15" s="114"/>
      <c r="G15" s="114"/>
    </row>
    <row r="16" spans="1:7" s="85" customFormat="1" ht="41.25" customHeight="1" x14ac:dyDescent="0.2">
      <c r="A16" s="84" t="s">
        <v>39</v>
      </c>
      <c r="B16" s="115">
        <v>6495</v>
      </c>
      <c r="C16" s="115"/>
      <c r="D16" s="115"/>
      <c r="E16" s="115"/>
      <c r="F16" s="115"/>
      <c r="G16" s="115"/>
    </row>
    <row r="17" spans="1:7" ht="21" customHeight="1" x14ac:dyDescent="0.2">
      <c r="A17" s="3" t="s">
        <v>4</v>
      </c>
      <c r="B17" s="114" t="s">
        <v>241</v>
      </c>
      <c r="C17" s="114"/>
      <c r="D17" s="114"/>
      <c r="E17" s="114"/>
      <c r="F17" s="114"/>
      <c r="G17" s="114"/>
    </row>
    <row r="18" spans="1:7" ht="21.6" customHeight="1" x14ac:dyDescent="0.2">
      <c r="A18" s="3"/>
      <c r="B18" s="116" t="s">
        <v>0</v>
      </c>
      <c r="C18" s="116"/>
      <c r="D18" s="116"/>
      <c r="E18" s="116"/>
      <c r="F18" s="116"/>
      <c r="G18" s="116"/>
    </row>
    <row r="19" spans="1:7" ht="28.9" customHeight="1" x14ac:dyDescent="0.2">
      <c r="A19" s="3" t="s">
        <v>5</v>
      </c>
      <c r="B19" s="114">
        <v>3223004438</v>
      </c>
      <c r="C19" s="114"/>
      <c r="D19" s="4" t="s">
        <v>0</v>
      </c>
      <c r="E19" s="116" t="s">
        <v>6</v>
      </c>
      <c r="F19" s="116"/>
      <c r="G19" s="4">
        <v>322301001</v>
      </c>
    </row>
    <row r="20" spans="1:7" ht="21.6" customHeight="1" x14ac:dyDescent="0.2">
      <c r="A20" s="3" t="s">
        <v>0</v>
      </c>
      <c r="B20" s="116" t="s">
        <v>0</v>
      </c>
      <c r="C20" s="116"/>
      <c r="D20" s="3" t="s">
        <v>0</v>
      </c>
      <c r="E20" s="116" t="s">
        <v>0</v>
      </c>
      <c r="F20" s="116"/>
      <c r="G20" s="3" t="s">
        <v>0</v>
      </c>
    </row>
    <row r="21" spans="1:7" ht="29.25" customHeight="1" x14ac:dyDescent="0.2">
      <c r="A21" s="3" t="s">
        <v>7</v>
      </c>
      <c r="B21" s="114" t="s">
        <v>244</v>
      </c>
      <c r="C21" s="114"/>
      <c r="D21" s="114"/>
      <c r="E21" s="114"/>
      <c r="F21" s="114"/>
      <c r="G21" s="114"/>
    </row>
    <row r="22" spans="1:7" ht="21.6" customHeight="1" x14ac:dyDescent="0.2">
      <c r="A22" s="3" t="s">
        <v>0</v>
      </c>
      <c r="B22" s="116" t="s">
        <v>0</v>
      </c>
      <c r="C22" s="116"/>
      <c r="D22" s="116"/>
      <c r="E22" s="116"/>
      <c r="F22" s="116"/>
      <c r="G22" s="116"/>
    </row>
    <row r="23" spans="1:7" ht="14.45" customHeight="1" x14ac:dyDescent="0.2">
      <c r="A23" s="3" t="s">
        <v>8</v>
      </c>
      <c r="B23" s="6" t="s">
        <v>9</v>
      </c>
      <c r="C23" s="3" t="s">
        <v>0</v>
      </c>
      <c r="D23" s="3" t="s">
        <v>0</v>
      </c>
      <c r="E23" s="3" t="s">
        <v>10</v>
      </c>
      <c r="F23" s="6" t="s">
        <v>11</v>
      </c>
      <c r="G23" s="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2:E12"/>
    <mergeCell ref="B13:E13"/>
    <mergeCell ref="B14:D14"/>
    <mergeCell ref="B15:G15"/>
    <mergeCell ref="B16:G16"/>
    <mergeCell ref="B7:E7"/>
    <mergeCell ref="B8:E8"/>
    <mergeCell ref="B9:E9"/>
    <mergeCell ref="B10:E10"/>
    <mergeCell ref="B11:E11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1"/>
  <sheetViews>
    <sheetView topLeftCell="A10"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4" width="18.5" style="34" customWidth="1"/>
    <col min="5" max="16384" width="9.33203125" style="34"/>
  </cols>
  <sheetData>
    <row r="1" spans="1:4" ht="24" customHeight="1" x14ac:dyDescent="0.2">
      <c r="A1" s="136" t="s">
        <v>154</v>
      </c>
      <c r="B1" s="136"/>
      <c r="C1" s="136"/>
      <c r="D1" s="136"/>
    </row>
    <row r="2" spans="1:4" ht="20.25" customHeight="1" x14ac:dyDescent="0.25">
      <c r="A2" s="135" t="s">
        <v>121</v>
      </c>
      <c r="B2" s="135"/>
      <c r="C2" s="64">
        <v>611</v>
      </c>
      <c r="D2" s="37"/>
    </row>
    <row r="4" spans="1:4" ht="20.25" customHeight="1" x14ac:dyDescent="0.25">
      <c r="A4" s="135" t="s">
        <v>120</v>
      </c>
      <c r="B4" s="135"/>
      <c r="C4" s="40" t="s">
        <v>231</v>
      </c>
      <c r="D4" s="37"/>
    </row>
    <row r="6" spans="1:4" ht="63.75" customHeight="1" x14ac:dyDescent="0.2">
      <c r="A6" s="143" t="s">
        <v>139</v>
      </c>
      <c r="B6" s="143"/>
      <c r="C6" s="143"/>
      <c r="D6" s="143"/>
    </row>
    <row r="7" spans="1:4" ht="51.75" customHeight="1" x14ac:dyDescent="0.2">
      <c r="A7" s="41" t="s">
        <v>108</v>
      </c>
      <c r="B7" s="31" t="s">
        <v>140</v>
      </c>
      <c r="C7" s="31" t="s">
        <v>141</v>
      </c>
      <c r="D7" s="31" t="s">
        <v>142</v>
      </c>
    </row>
    <row r="8" spans="1:4" x14ac:dyDescent="0.2">
      <c r="A8" s="35">
        <v>1</v>
      </c>
      <c r="B8" s="35">
        <v>2</v>
      </c>
      <c r="C8" s="35">
        <v>3</v>
      </c>
      <c r="D8" s="35">
        <v>4</v>
      </c>
    </row>
    <row r="9" spans="1:4" ht="36.75" customHeight="1" x14ac:dyDescent="0.2">
      <c r="A9" s="42">
        <v>1</v>
      </c>
      <c r="B9" s="43" t="s">
        <v>143</v>
      </c>
      <c r="C9" s="41" t="s">
        <v>78</v>
      </c>
      <c r="D9" s="36"/>
    </row>
    <row r="10" spans="1:4" ht="21" customHeight="1" x14ac:dyDescent="0.2">
      <c r="A10" s="38" t="s">
        <v>64</v>
      </c>
      <c r="B10" s="32" t="s">
        <v>144</v>
      </c>
      <c r="C10" s="63">
        <v>2414834.87</v>
      </c>
      <c r="D10" s="63">
        <f>C10*22%</f>
        <v>531263.67139999999</v>
      </c>
    </row>
    <row r="11" spans="1:4" ht="21" customHeight="1" x14ac:dyDescent="0.2">
      <c r="A11" s="38" t="s">
        <v>66</v>
      </c>
      <c r="B11" s="32" t="s">
        <v>222</v>
      </c>
      <c r="C11" s="63">
        <f>C10</f>
        <v>2414834.87</v>
      </c>
      <c r="D11" s="63">
        <f>C11*5.1%</f>
        <v>123156.57837</v>
      </c>
    </row>
    <row r="12" spans="1:4" ht="61.5" customHeight="1" x14ac:dyDescent="0.2">
      <c r="A12" s="38" t="s">
        <v>132</v>
      </c>
      <c r="B12" s="32" t="s">
        <v>145</v>
      </c>
      <c r="C12" s="63"/>
      <c r="D12" s="36"/>
    </row>
    <row r="13" spans="1:4" ht="48.75" customHeight="1" x14ac:dyDescent="0.2">
      <c r="A13" s="42">
        <v>2</v>
      </c>
      <c r="B13" s="43" t="s">
        <v>260</v>
      </c>
      <c r="C13" s="63"/>
      <c r="D13" s="36"/>
    </row>
    <row r="14" spans="1:4" ht="68.25" customHeight="1" x14ac:dyDescent="0.2">
      <c r="A14" s="38"/>
      <c r="B14" s="32" t="s">
        <v>146</v>
      </c>
      <c r="C14" s="63">
        <f>C11</f>
        <v>2414834.87</v>
      </c>
      <c r="D14" s="63">
        <f>C14*2.9%</f>
        <v>70030.211230000001</v>
      </c>
    </row>
    <row r="15" spans="1:4" ht="46.5" customHeight="1" x14ac:dyDescent="0.2">
      <c r="A15" s="38"/>
      <c r="B15" s="32" t="s">
        <v>147</v>
      </c>
      <c r="C15" s="63"/>
      <c r="D15" s="36"/>
    </row>
    <row r="16" spans="1:4" ht="62.25" customHeight="1" x14ac:dyDescent="0.2">
      <c r="A16" s="38"/>
      <c r="B16" s="32" t="s">
        <v>148</v>
      </c>
      <c r="C16" s="63">
        <f>C14</f>
        <v>2414834.87</v>
      </c>
      <c r="D16" s="63">
        <f>C16*0.2%</f>
        <v>4829.6697400000003</v>
      </c>
    </row>
    <row r="17" spans="1:4" ht="60" customHeight="1" x14ac:dyDescent="0.2">
      <c r="A17" s="38"/>
      <c r="B17" s="32" t="s">
        <v>149</v>
      </c>
      <c r="C17" s="36"/>
      <c r="D17" s="36"/>
    </row>
    <row r="18" spans="1:4" ht="54" customHeight="1" x14ac:dyDescent="0.2">
      <c r="A18" s="42">
        <v>3</v>
      </c>
      <c r="B18" s="43" t="s">
        <v>150</v>
      </c>
      <c r="C18" s="44"/>
      <c r="D18" s="44"/>
    </row>
    <row r="19" spans="1:4" x14ac:dyDescent="0.2">
      <c r="A19" s="133" t="s">
        <v>118</v>
      </c>
      <c r="B19" s="134"/>
      <c r="C19" s="41" t="s">
        <v>78</v>
      </c>
      <c r="D19" s="66">
        <f>D10+D11+D14+D16</f>
        <v>729280.13074000005</v>
      </c>
    </row>
    <row r="20" spans="1:4" x14ac:dyDescent="0.2">
      <c r="D20" s="94"/>
    </row>
    <row r="21" spans="1:4" x14ac:dyDescent="0.2">
      <c r="D21" s="94"/>
    </row>
  </sheetData>
  <mergeCells count="5">
    <mergeCell ref="A19:B19"/>
    <mergeCell ref="A4:B4"/>
    <mergeCell ref="A1:D1"/>
    <mergeCell ref="A2:B2"/>
    <mergeCell ref="A6:D6"/>
  </mergeCells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4" width="21.1640625" style="34" customWidth="1"/>
    <col min="5" max="5" width="17.1640625" style="34" customWidth="1"/>
    <col min="6" max="16384" width="9.33203125" style="34"/>
  </cols>
  <sheetData>
    <row r="1" spans="1:5" ht="24" customHeight="1" x14ac:dyDescent="0.2">
      <c r="A1" s="136" t="s">
        <v>155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90">
        <v>612</v>
      </c>
      <c r="D2" s="37"/>
      <c r="E2" s="37"/>
    </row>
    <row r="4" spans="1:5" ht="20.25" customHeight="1" x14ac:dyDescent="0.25">
      <c r="A4" s="135" t="s">
        <v>120</v>
      </c>
      <c r="B4" s="135"/>
      <c r="C4" s="40" t="s">
        <v>231</v>
      </c>
      <c r="D4" s="37"/>
      <c r="E4" s="37"/>
    </row>
    <row r="6" spans="1:5" ht="51.75" customHeight="1" x14ac:dyDescent="0.2">
      <c r="A6" s="41" t="s">
        <v>108</v>
      </c>
      <c r="B6" s="31" t="s">
        <v>21</v>
      </c>
      <c r="C6" s="31" t="s">
        <v>156</v>
      </c>
      <c r="D6" s="31" t="s">
        <v>157</v>
      </c>
      <c r="E6" s="31" t="s">
        <v>158</v>
      </c>
    </row>
    <row r="7" spans="1:5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46.5" customHeight="1" x14ac:dyDescent="0.2">
      <c r="A8" s="38">
        <v>1</v>
      </c>
      <c r="B8" s="32" t="s">
        <v>243</v>
      </c>
      <c r="C8" s="61">
        <f>E8/D8</f>
        <v>8000</v>
      </c>
      <c r="D8" s="89">
        <v>12</v>
      </c>
      <c r="E8" s="61">
        <v>96000</v>
      </c>
    </row>
    <row r="9" spans="1:5" ht="38.25" customHeight="1" x14ac:dyDescent="0.2">
      <c r="A9" s="38">
        <v>2</v>
      </c>
      <c r="B9" s="32" t="s">
        <v>243</v>
      </c>
      <c r="C9" s="61">
        <f>E9/D9</f>
        <v>6066.666666666667</v>
      </c>
      <c r="D9" s="89">
        <v>12</v>
      </c>
      <c r="E9" s="61">
        <v>72800</v>
      </c>
    </row>
    <row r="10" spans="1:5" ht="21" customHeight="1" x14ac:dyDescent="0.2">
      <c r="A10" s="38"/>
      <c r="B10" s="32"/>
      <c r="C10" s="36"/>
      <c r="D10" s="36"/>
      <c r="E10" s="36"/>
    </row>
    <row r="11" spans="1:5" x14ac:dyDescent="0.2">
      <c r="A11" s="133" t="s">
        <v>118</v>
      </c>
      <c r="B11" s="134"/>
      <c r="C11" s="41" t="s">
        <v>78</v>
      </c>
      <c r="D11" s="41" t="s">
        <v>78</v>
      </c>
      <c r="E11" s="63">
        <f>E8+E9</f>
        <v>168800</v>
      </c>
    </row>
  </sheetData>
  <mergeCells count="4">
    <mergeCell ref="A2:B2"/>
    <mergeCell ref="A4:B4"/>
    <mergeCell ref="A11:B11"/>
    <mergeCell ref="A1:E1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33"/>
  <sheetViews>
    <sheetView topLeftCell="A8"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6.5" style="34" customWidth="1"/>
    <col min="4" max="4" width="21.1640625" style="34" customWidth="1"/>
    <col min="5" max="5" width="17.1640625" style="34" customWidth="1"/>
    <col min="6" max="7" width="15.33203125" style="34" bestFit="1" customWidth="1"/>
    <col min="8" max="16384" width="9.33203125" style="34"/>
  </cols>
  <sheetData>
    <row r="1" spans="1:5" ht="24" customHeight="1" x14ac:dyDescent="0.2">
      <c r="A1" s="136" t="s">
        <v>159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64">
        <v>611</v>
      </c>
      <c r="D2" s="37"/>
      <c r="E2" s="37"/>
    </row>
    <row r="4" spans="1:5" ht="20.25" customHeight="1" x14ac:dyDescent="0.25">
      <c r="A4" s="135" t="s">
        <v>120</v>
      </c>
      <c r="B4" s="135"/>
      <c r="C4" s="40" t="s">
        <v>227</v>
      </c>
      <c r="D4" s="37"/>
      <c r="E4" s="37"/>
    </row>
    <row r="6" spans="1:5" ht="24" customHeight="1" x14ac:dyDescent="0.2">
      <c r="A6" s="137" t="s">
        <v>170</v>
      </c>
      <c r="B6" s="137"/>
      <c r="C6" s="137"/>
      <c r="D6" s="137"/>
      <c r="E6" s="137"/>
    </row>
    <row r="7" spans="1:5" ht="99" customHeight="1" x14ac:dyDescent="0.2">
      <c r="A7" s="41" t="s">
        <v>108</v>
      </c>
      <c r="B7" s="31" t="s">
        <v>122</v>
      </c>
      <c r="C7" s="31" t="s">
        <v>160</v>
      </c>
      <c r="D7" s="31" t="s">
        <v>161</v>
      </c>
      <c r="E7" s="31" t="s">
        <v>162</v>
      </c>
    </row>
    <row r="8" spans="1: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30.75" customHeight="1" x14ac:dyDescent="0.2">
      <c r="A9" s="38">
        <v>1</v>
      </c>
      <c r="B9" s="32" t="s">
        <v>163</v>
      </c>
      <c r="C9" s="41"/>
      <c r="D9" s="36"/>
      <c r="E9" s="36"/>
    </row>
    <row r="10" spans="1:5" ht="21" customHeight="1" x14ac:dyDescent="0.2">
      <c r="A10" s="38"/>
      <c r="B10" s="39" t="s">
        <v>164</v>
      </c>
      <c r="C10" s="55">
        <v>3510792</v>
      </c>
      <c r="D10" s="56">
        <v>2.1999999999999999E-2</v>
      </c>
      <c r="E10" s="63">
        <v>73726</v>
      </c>
    </row>
    <row r="11" spans="1:5" ht="21" customHeight="1" x14ac:dyDescent="0.2">
      <c r="A11" s="38"/>
      <c r="B11" s="45" t="s">
        <v>165</v>
      </c>
      <c r="C11" s="36"/>
      <c r="D11" s="36"/>
      <c r="E11" s="36"/>
    </row>
    <row r="12" spans="1:5" ht="21" customHeight="1" x14ac:dyDescent="0.2">
      <c r="A12" s="38"/>
      <c r="B12" s="39" t="s">
        <v>166</v>
      </c>
      <c r="C12" s="36"/>
      <c r="D12" s="36"/>
      <c r="E12" s="36"/>
    </row>
    <row r="13" spans="1:5" ht="21" hidden="1" customHeight="1" x14ac:dyDescent="0.2">
      <c r="A13" s="38"/>
      <c r="B13" s="45"/>
      <c r="C13" s="36"/>
      <c r="D13" s="36"/>
      <c r="E13" s="36"/>
    </row>
    <row r="14" spans="1:5" x14ac:dyDescent="0.2">
      <c r="A14" s="133" t="s">
        <v>118</v>
      </c>
      <c r="B14" s="134"/>
      <c r="C14" s="41"/>
      <c r="D14" s="41" t="s">
        <v>78</v>
      </c>
      <c r="E14" s="63">
        <f>E10</f>
        <v>73726</v>
      </c>
    </row>
    <row r="16" spans="1:5" ht="21.75" customHeight="1" x14ac:dyDescent="0.2">
      <c r="A16" s="137" t="s">
        <v>171</v>
      </c>
      <c r="B16" s="137"/>
      <c r="C16" s="137"/>
      <c r="D16" s="137"/>
      <c r="E16" s="137"/>
    </row>
    <row r="17" spans="1:5" ht="28.5" x14ac:dyDescent="0.2">
      <c r="A17" s="41" t="s">
        <v>108</v>
      </c>
      <c r="B17" s="31" t="s">
        <v>122</v>
      </c>
      <c r="C17" s="31" t="s">
        <v>168</v>
      </c>
      <c r="D17" s="31" t="s">
        <v>161</v>
      </c>
      <c r="E17" s="31" t="s">
        <v>169</v>
      </c>
    </row>
    <row r="18" spans="1:5" x14ac:dyDescent="0.2">
      <c r="A18" s="35">
        <v>1</v>
      </c>
      <c r="B18" s="35">
        <v>2</v>
      </c>
      <c r="C18" s="35">
        <v>3</v>
      </c>
      <c r="D18" s="35">
        <v>4</v>
      </c>
      <c r="E18" s="35">
        <v>5</v>
      </c>
    </row>
    <row r="19" spans="1:5" ht="18" customHeight="1" x14ac:dyDescent="0.2">
      <c r="A19" s="38">
        <v>1</v>
      </c>
      <c r="B19" s="32" t="s">
        <v>167</v>
      </c>
      <c r="C19" s="61">
        <f>E19*D19</f>
        <v>780.40499999999997</v>
      </c>
      <c r="D19" s="56">
        <v>1.4999999999999999E-2</v>
      </c>
      <c r="E19" s="103">
        <v>52027</v>
      </c>
    </row>
    <row r="20" spans="1:5" hidden="1" x14ac:dyDescent="0.2">
      <c r="A20" s="38"/>
      <c r="B20" s="39"/>
      <c r="C20" s="36"/>
      <c r="D20" s="36"/>
      <c r="E20" s="103"/>
    </row>
    <row r="21" spans="1:5" hidden="1" x14ac:dyDescent="0.2">
      <c r="A21" s="38"/>
      <c r="B21" s="45"/>
      <c r="C21" s="36"/>
      <c r="D21" s="36"/>
      <c r="E21" s="103"/>
    </row>
    <row r="22" spans="1:5" x14ac:dyDescent="0.2">
      <c r="A22" s="133" t="s">
        <v>118</v>
      </c>
      <c r="B22" s="134"/>
      <c r="C22" s="41" t="s">
        <v>78</v>
      </c>
      <c r="D22" s="41" t="s">
        <v>78</v>
      </c>
      <c r="E22" s="103">
        <f>E19</f>
        <v>52027</v>
      </c>
    </row>
    <row r="24" spans="1:5" ht="24" customHeight="1" x14ac:dyDescent="0.2">
      <c r="A24" s="137" t="s">
        <v>172</v>
      </c>
      <c r="B24" s="137"/>
      <c r="C24" s="137"/>
      <c r="D24" s="137"/>
      <c r="E24" s="137"/>
    </row>
    <row r="25" spans="1:5" ht="34.5" customHeight="1" x14ac:dyDescent="0.2">
      <c r="A25" s="41" t="s">
        <v>108</v>
      </c>
      <c r="B25" s="31" t="s">
        <v>122</v>
      </c>
      <c r="C25" s="31" t="s">
        <v>160</v>
      </c>
      <c r="D25" s="31" t="s">
        <v>161</v>
      </c>
      <c r="E25" s="31" t="s">
        <v>169</v>
      </c>
    </row>
    <row r="26" spans="1:5" x14ac:dyDescent="0.2">
      <c r="A26" s="35">
        <v>1</v>
      </c>
      <c r="B26" s="35">
        <v>2</v>
      </c>
      <c r="C26" s="35">
        <v>3</v>
      </c>
      <c r="D26" s="35">
        <v>4</v>
      </c>
      <c r="E26" s="35">
        <v>5</v>
      </c>
    </row>
    <row r="27" spans="1:5" x14ac:dyDescent="0.2">
      <c r="A27" s="38">
        <v>1</v>
      </c>
      <c r="B27" s="32" t="s">
        <v>247</v>
      </c>
      <c r="C27" s="57"/>
      <c r="D27" s="68"/>
      <c r="E27" s="63">
        <v>3000</v>
      </c>
    </row>
    <row r="28" spans="1:5" x14ac:dyDescent="0.2">
      <c r="A28" s="38">
        <v>2</v>
      </c>
      <c r="B28" s="32" t="s">
        <v>226</v>
      </c>
      <c r="C28" s="36"/>
      <c r="D28" s="36"/>
      <c r="E28" s="63">
        <v>2147</v>
      </c>
    </row>
    <row r="29" spans="1:5" ht="0.75" customHeight="1" x14ac:dyDescent="0.2">
      <c r="A29" s="38"/>
      <c r="B29" s="32"/>
      <c r="C29" s="36"/>
      <c r="D29" s="36"/>
      <c r="E29" s="63"/>
    </row>
    <row r="30" spans="1:5" x14ac:dyDescent="0.2">
      <c r="A30" s="133" t="s">
        <v>118</v>
      </c>
      <c r="B30" s="134"/>
      <c r="C30" s="41" t="s">
        <v>78</v>
      </c>
      <c r="D30" s="41" t="s">
        <v>78</v>
      </c>
      <c r="E30" s="63">
        <f>E27+E28</f>
        <v>5147</v>
      </c>
    </row>
    <row r="31" spans="1:5" x14ac:dyDescent="0.2">
      <c r="E31" s="94"/>
    </row>
    <row r="32" spans="1:5" x14ac:dyDescent="0.2">
      <c r="E32" s="94"/>
    </row>
    <row r="33" spans="5:5" x14ac:dyDescent="0.2">
      <c r="E33" s="94"/>
    </row>
  </sheetData>
  <mergeCells count="9">
    <mergeCell ref="A22:B22"/>
    <mergeCell ref="A24:E24"/>
    <mergeCell ref="A30:B30"/>
    <mergeCell ref="A1:E1"/>
    <mergeCell ref="A2:B2"/>
    <mergeCell ref="A4:B4"/>
    <mergeCell ref="A14:B14"/>
    <mergeCell ref="A6:E6"/>
    <mergeCell ref="A16:E16"/>
  </mergeCells>
  <pageMargins left="0.7" right="0.7" top="0.75" bottom="0.75" header="0.3" footer="0.3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1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4" width="21.1640625" style="34" customWidth="1"/>
    <col min="5" max="5" width="17.1640625" style="34" customWidth="1"/>
    <col min="6" max="16384" width="9.33203125" style="34"/>
  </cols>
  <sheetData>
    <row r="1" spans="1:5" ht="24" customHeight="1" x14ac:dyDescent="0.2">
      <c r="A1" s="136" t="s">
        <v>173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37"/>
      <c r="D2" s="37"/>
      <c r="E2" s="37"/>
    </row>
    <row r="4" spans="1:5" ht="20.25" customHeight="1" x14ac:dyDescent="0.25">
      <c r="A4" s="135" t="s">
        <v>120</v>
      </c>
      <c r="B4" s="135"/>
      <c r="C4" s="40"/>
      <c r="D4" s="37"/>
      <c r="E4" s="37"/>
    </row>
    <row r="6" spans="1:5" ht="56.25" customHeight="1" x14ac:dyDescent="0.2">
      <c r="A6" s="41" t="s">
        <v>108</v>
      </c>
      <c r="B6" s="31" t="s">
        <v>21</v>
      </c>
      <c r="C6" s="31" t="s">
        <v>156</v>
      </c>
      <c r="D6" s="31" t="s">
        <v>157</v>
      </c>
      <c r="E6" s="31" t="s">
        <v>158</v>
      </c>
    </row>
    <row r="7" spans="1:5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21" customHeight="1" x14ac:dyDescent="0.2">
      <c r="A8" s="38"/>
      <c r="B8" s="39"/>
      <c r="C8" s="36"/>
      <c r="D8" s="36"/>
      <c r="E8" s="36"/>
    </row>
    <row r="9" spans="1:5" ht="21" customHeight="1" x14ac:dyDescent="0.2">
      <c r="A9" s="38"/>
      <c r="B9" s="45"/>
      <c r="C9" s="36"/>
      <c r="D9" s="36"/>
      <c r="E9" s="36"/>
    </row>
    <row r="10" spans="1:5" ht="21" customHeight="1" x14ac:dyDescent="0.2">
      <c r="A10" s="38"/>
      <c r="B10" s="39"/>
      <c r="C10" s="36"/>
      <c r="D10" s="36"/>
      <c r="E10" s="36"/>
    </row>
    <row r="11" spans="1:5" x14ac:dyDescent="0.2">
      <c r="A11" s="133" t="s">
        <v>118</v>
      </c>
      <c r="B11" s="134"/>
      <c r="C11" s="41" t="s">
        <v>78</v>
      </c>
      <c r="D11" s="41" t="s">
        <v>78</v>
      </c>
      <c r="E11" s="36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4" width="21.1640625" style="34" customWidth="1"/>
    <col min="5" max="5" width="17.1640625" style="34" customWidth="1"/>
    <col min="6" max="16384" width="9.33203125" style="34"/>
  </cols>
  <sheetData>
    <row r="1" spans="1:5" ht="24" customHeight="1" x14ac:dyDescent="0.2">
      <c r="A1" s="136" t="s">
        <v>174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37"/>
      <c r="D2" s="37"/>
      <c r="E2" s="37"/>
    </row>
    <row r="4" spans="1:5" ht="20.25" customHeight="1" x14ac:dyDescent="0.25">
      <c r="A4" s="135" t="s">
        <v>120</v>
      </c>
      <c r="B4" s="135"/>
      <c r="C4" s="40"/>
      <c r="D4" s="37"/>
      <c r="E4" s="37"/>
    </row>
    <row r="6" spans="1:5" ht="56.25" customHeight="1" x14ac:dyDescent="0.2">
      <c r="A6" s="41" t="s">
        <v>108</v>
      </c>
      <c r="B6" s="31" t="s">
        <v>21</v>
      </c>
      <c r="C6" s="31" t="s">
        <v>156</v>
      </c>
      <c r="D6" s="31" t="s">
        <v>157</v>
      </c>
      <c r="E6" s="31" t="s">
        <v>158</v>
      </c>
    </row>
    <row r="7" spans="1:5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21" customHeight="1" x14ac:dyDescent="0.2">
      <c r="A8" s="38">
        <v>1</v>
      </c>
      <c r="B8" s="39"/>
      <c r="C8" s="36"/>
      <c r="D8" s="36"/>
      <c r="E8" s="36"/>
    </row>
    <row r="9" spans="1:5" ht="21" customHeight="1" x14ac:dyDescent="0.2">
      <c r="A9" s="38"/>
      <c r="B9" s="45"/>
      <c r="C9" s="36"/>
      <c r="D9" s="36"/>
      <c r="E9" s="36"/>
    </row>
    <row r="10" spans="1:5" ht="21" customHeight="1" x14ac:dyDescent="0.2">
      <c r="A10" s="38"/>
      <c r="B10" s="39"/>
      <c r="C10" s="36"/>
      <c r="D10" s="36"/>
      <c r="E10" s="36"/>
    </row>
    <row r="11" spans="1:5" x14ac:dyDescent="0.2">
      <c r="A11" s="133" t="s">
        <v>118</v>
      </c>
      <c r="B11" s="134"/>
      <c r="C11" s="41" t="s">
        <v>78</v>
      </c>
      <c r="D11" s="41" t="s">
        <v>78</v>
      </c>
      <c r="E11" s="36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3"/>
  <sheetViews>
    <sheetView zoomScale="115" zoomScaleNormal="115" zoomScaleSheetLayoutView="14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6" width="20.1640625" style="34" customWidth="1"/>
    <col min="7" max="16384" width="9.33203125" style="34"/>
  </cols>
  <sheetData>
    <row r="1" spans="1:6" ht="24" customHeight="1" x14ac:dyDescent="0.2">
      <c r="A1" s="136" t="s">
        <v>175</v>
      </c>
      <c r="B1" s="136"/>
      <c r="C1" s="136"/>
      <c r="D1" s="136"/>
      <c r="E1" s="136"/>
      <c r="F1" s="136"/>
    </row>
    <row r="2" spans="1:6" ht="20.25" customHeight="1" x14ac:dyDescent="0.25">
      <c r="A2" s="135" t="s">
        <v>121</v>
      </c>
      <c r="B2" s="135"/>
      <c r="C2" s="64">
        <v>611</v>
      </c>
      <c r="D2" s="37"/>
      <c r="E2" s="37"/>
      <c r="F2" s="37"/>
    </row>
    <row r="4" spans="1:6" ht="20.25" customHeight="1" x14ac:dyDescent="0.25">
      <c r="A4" s="135" t="s">
        <v>120</v>
      </c>
      <c r="B4" s="135"/>
      <c r="C4" s="40" t="s">
        <v>227</v>
      </c>
      <c r="D4" s="37"/>
      <c r="E4" s="37"/>
      <c r="F4" s="37"/>
    </row>
    <row r="6" spans="1:6" ht="20.25" customHeight="1" x14ac:dyDescent="0.2">
      <c r="A6" s="137" t="s">
        <v>182</v>
      </c>
      <c r="B6" s="137"/>
      <c r="C6" s="137"/>
      <c r="D6" s="137"/>
      <c r="E6" s="137"/>
      <c r="F6" s="137"/>
    </row>
    <row r="7" spans="1:6" ht="56.25" customHeight="1" x14ac:dyDescent="0.2">
      <c r="A7" s="41" t="s">
        <v>108</v>
      </c>
      <c r="B7" s="31" t="s">
        <v>122</v>
      </c>
      <c r="C7" s="31" t="s">
        <v>176</v>
      </c>
      <c r="D7" s="31" t="s">
        <v>177</v>
      </c>
      <c r="E7" s="31" t="s">
        <v>178</v>
      </c>
      <c r="F7" s="31" t="s">
        <v>127</v>
      </c>
    </row>
    <row r="8" spans="1:6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20.25" customHeight="1" x14ac:dyDescent="0.2">
      <c r="A9" s="38"/>
      <c r="B9" s="46" t="s">
        <v>179</v>
      </c>
      <c r="C9" s="55">
        <v>1</v>
      </c>
      <c r="D9" s="55">
        <v>12</v>
      </c>
      <c r="E9" s="63">
        <f>F9/D9</f>
        <v>442.5</v>
      </c>
      <c r="F9" s="63">
        <v>5310</v>
      </c>
    </row>
    <row r="10" spans="1:6" ht="45.75" hidden="1" customHeight="1" x14ac:dyDescent="0.2">
      <c r="A10" s="38"/>
      <c r="B10" s="46" t="s">
        <v>180</v>
      </c>
      <c r="C10" s="55"/>
      <c r="D10" s="55"/>
      <c r="E10" s="55"/>
      <c r="F10" s="55"/>
    </row>
    <row r="11" spans="1:6" ht="21" hidden="1" customHeight="1" x14ac:dyDescent="0.2">
      <c r="A11" s="38"/>
      <c r="B11" s="46" t="s">
        <v>181</v>
      </c>
      <c r="C11" s="55"/>
      <c r="D11" s="55"/>
      <c r="E11" s="55"/>
      <c r="F11" s="55"/>
    </row>
    <row r="12" spans="1:6" ht="21" hidden="1" customHeight="1" x14ac:dyDescent="0.2">
      <c r="A12" s="38"/>
      <c r="B12" s="46" t="s">
        <v>223</v>
      </c>
      <c r="C12" s="55">
        <v>1</v>
      </c>
      <c r="D12" s="55"/>
      <c r="E12" s="55"/>
      <c r="F12" s="55"/>
    </row>
    <row r="13" spans="1:6" x14ac:dyDescent="0.2">
      <c r="A13" s="133" t="s">
        <v>118</v>
      </c>
      <c r="B13" s="134"/>
      <c r="C13" s="41" t="s">
        <v>78</v>
      </c>
      <c r="D13" s="41" t="s">
        <v>78</v>
      </c>
      <c r="E13" s="41" t="s">
        <v>78</v>
      </c>
      <c r="F13" s="63">
        <f>F9</f>
        <v>5310</v>
      </c>
    </row>
  </sheetData>
  <mergeCells count="5">
    <mergeCell ref="A2:B2"/>
    <mergeCell ref="A4:B4"/>
    <mergeCell ref="A13:B13"/>
    <mergeCell ref="A1:F1"/>
    <mergeCell ref="A6:F6"/>
  </mergeCells>
  <pageMargins left="0.7" right="0.7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2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5" width="20.1640625" style="34" customWidth="1"/>
    <col min="6" max="16384" width="9.33203125" style="34"/>
  </cols>
  <sheetData>
    <row r="1" spans="1:5" ht="24" customHeight="1" x14ac:dyDescent="0.2">
      <c r="A1" s="136" t="s">
        <v>175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64">
        <v>611</v>
      </c>
      <c r="D2" s="37"/>
      <c r="E2" s="37"/>
    </row>
    <row r="4" spans="1:5" ht="20.25" customHeight="1" x14ac:dyDescent="0.25">
      <c r="A4" s="135" t="s">
        <v>120</v>
      </c>
      <c r="B4" s="135"/>
      <c r="C4" s="40" t="s">
        <v>227</v>
      </c>
      <c r="D4" s="37"/>
      <c r="E4" s="37"/>
    </row>
    <row r="6" spans="1:5" ht="20.25" customHeight="1" x14ac:dyDescent="0.2">
      <c r="A6" s="137" t="s">
        <v>183</v>
      </c>
      <c r="B6" s="137"/>
      <c r="C6" s="137"/>
      <c r="D6" s="137"/>
      <c r="E6" s="137"/>
    </row>
    <row r="7" spans="1:5" ht="56.25" customHeight="1" x14ac:dyDescent="0.2">
      <c r="A7" s="41" t="s">
        <v>108</v>
      </c>
      <c r="B7" s="31" t="s">
        <v>122</v>
      </c>
      <c r="C7" s="31" t="s">
        <v>185</v>
      </c>
      <c r="D7" s="31" t="s">
        <v>186</v>
      </c>
      <c r="E7" s="31" t="s">
        <v>187</v>
      </c>
    </row>
    <row r="8" spans="1: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34.5" hidden="1" customHeight="1" x14ac:dyDescent="0.2">
      <c r="A9" s="38"/>
      <c r="B9" s="46" t="s">
        <v>184</v>
      </c>
      <c r="C9" s="36"/>
      <c r="D9" s="36"/>
      <c r="E9" s="36"/>
    </row>
    <row r="10" spans="1:5" ht="45.75" customHeight="1" x14ac:dyDescent="0.2">
      <c r="A10" s="38"/>
      <c r="B10" s="46" t="s">
        <v>233</v>
      </c>
      <c r="C10" s="57">
        <v>7</v>
      </c>
      <c r="D10" s="61">
        <f>E10/C10</f>
        <v>3732</v>
      </c>
      <c r="E10" s="61">
        <v>26124</v>
      </c>
    </row>
    <row r="11" spans="1:5" ht="21" hidden="1" customHeight="1" x14ac:dyDescent="0.2">
      <c r="A11" s="38"/>
      <c r="B11" s="46" t="s">
        <v>40</v>
      </c>
      <c r="C11" s="36"/>
      <c r="D11" s="36"/>
      <c r="E11" s="36"/>
    </row>
    <row r="12" spans="1:5" x14ac:dyDescent="0.2">
      <c r="A12" s="133" t="s">
        <v>118</v>
      </c>
      <c r="B12" s="134"/>
      <c r="C12" s="41" t="s">
        <v>78</v>
      </c>
      <c r="D12" s="41" t="s">
        <v>78</v>
      </c>
      <c r="E12" s="41" t="s">
        <v>78</v>
      </c>
    </row>
  </sheetData>
  <mergeCells count="5">
    <mergeCell ref="A1:E1"/>
    <mergeCell ref="A2:B2"/>
    <mergeCell ref="A4:B4"/>
    <mergeCell ref="A6:E6"/>
    <mergeCell ref="A12:B12"/>
  </mergeCells>
  <pageMargins left="0.7" right="0.7" top="0.75" bottom="0.75" header="0.3" footer="0.3"/>
  <pageSetup paperSize="9" scale="8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23"/>
  <sheetViews>
    <sheetView topLeftCell="A4"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5" width="20.1640625" style="34" customWidth="1"/>
    <col min="6" max="6" width="19.33203125" style="34" customWidth="1"/>
    <col min="7" max="16384" width="9.33203125" style="34"/>
  </cols>
  <sheetData>
    <row r="1" spans="1:6" ht="24" customHeight="1" x14ac:dyDescent="0.2">
      <c r="A1" s="136" t="s">
        <v>175</v>
      </c>
      <c r="B1" s="136"/>
      <c r="C1" s="136"/>
      <c r="D1" s="136"/>
      <c r="E1" s="136"/>
      <c r="F1" s="136"/>
    </row>
    <row r="2" spans="1:6" ht="20.25" customHeight="1" x14ac:dyDescent="0.25">
      <c r="A2" s="135" t="s">
        <v>121</v>
      </c>
      <c r="B2" s="135"/>
      <c r="C2" s="64">
        <v>611</v>
      </c>
      <c r="D2" s="37"/>
      <c r="E2" s="37"/>
      <c r="F2" s="37"/>
    </row>
    <row r="4" spans="1:6" ht="20.25" customHeight="1" x14ac:dyDescent="0.25">
      <c r="A4" s="135" t="s">
        <v>120</v>
      </c>
      <c r="B4" s="135"/>
      <c r="C4" s="40" t="s">
        <v>227</v>
      </c>
      <c r="D4" s="37"/>
      <c r="E4" s="37"/>
      <c r="F4" s="37"/>
    </row>
    <row r="6" spans="1:6" ht="20.25" customHeight="1" x14ac:dyDescent="0.2">
      <c r="A6" s="137" t="s">
        <v>196</v>
      </c>
      <c r="B6" s="137"/>
      <c r="C6" s="137"/>
      <c r="D6" s="137"/>
      <c r="E6" s="137"/>
      <c r="F6" s="137"/>
    </row>
    <row r="7" spans="1:6" ht="56.25" customHeight="1" x14ac:dyDescent="0.2">
      <c r="A7" s="41" t="s">
        <v>108</v>
      </c>
      <c r="B7" s="31" t="s">
        <v>21</v>
      </c>
      <c r="C7" s="31" t="s">
        <v>188</v>
      </c>
      <c r="D7" s="31" t="s">
        <v>189</v>
      </c>
      <c r="E7" s="31" t="s">
        <v>190</v>
      </c>
      <c r="F7" s="31" t="s">
        <v>191</v>
      </c>
    </row>
    <row r="8" spans="1:6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22.5" customHeight="1" x14ac:dyDescent="0.2">
      <c r="A9" s="42"/>
      <c r="B9" s="47" t="s">
        <v>192</v>
      </c>
      <c r="C9" s="106">
        <f>F9/D9</f>
        <v>11257.71635126515</v>
      </c>
      <c r="D9" s="59">
        <v>14.109</v>
      </c>
      <c r="E9" s="44"/>
      <c r="F9" s="75">
        <v>158835.12</v>
      </c>
    </row>
    <row r="10" spans="1:6" ht="21" hidden="1" customHeight="1" x14ac:dyDescent="0.2">
      <c r="A10" s="38"/>
      <c r="B10" s="46" t="s">
        <v>40</v>
      </c>
      <c r="C10" s="106" t="e">
        <f t="shared" ref="C10" si="0">F10/D10</f>
        <v>#DIV/0!</v>
      </c>
      <c r="D10" s="36"/>
      <c r="E10" s="36"/>
      <c r="F10" s="36"/>
    </row>
    <row r="11" spans="1:6" s="80" customFormat="1" ht="20.25" customHeight="1" x14ac:dyDescent="0.2">
      <c r="A11" s="76"/>
      <c r="B11" s="77" t="s">
        <v>237</v>
      </c>
      <c r="C11" s="106">
        <f>F11/D11</f>
        <v>38.232666794795101</v>
      </c>
      <c r="D11" s="78">
        <v>7388.42</v>
      </c>
      <c r="E11" s="79"/>
      <c r="F11" s="78">
        <f>292479+40000-50000</f>
        <v>282479</v>
      </c>
    </row>
    <row r="12" spans="1:6" s="107" customFormat="1" ht="20.25" customHeight="1" x14ac:dyDescent="0.2">
      <c r="A12" s="76"/>
      <c r="B12" s="77" t="s">
        <v>245</v>
      </c>
      <c r="C12" s="106">
        <f>F12/D12</f>
        <v>226.92294065544732</v>
      </c>
      <c r="D12" s="78">
        <v>33.869999999999997</v>
      </c>
      <c r="E12" s="79"/>
      <c r="F12" s="78">
        <v>7685.88</v>
      </c>
    </row>
    <row r="13" spans="1:6" s="108" customFormat="1" ht="21" hidden="1" customHeight="1" x14ac:dyDescent="0.2">
      <c r="A13" s="38"/>
      <c r="B13" s="46" t="s">
        <v>258</v>
      </c>
      <c r="C13" s="36"/>
      <c r="D13" s="36"/>
      <c r="E13" s="36"/>
      <c r="F13" s="36"/>
    </row>
    <row r="14" spans="1:6" s="108" customFormat="1" ht="21" hidden="1" customHeight="1" x14ac:dyDescent="0.2">
      <c r="A14" s="38"/>
      <c r="B14" s="47" t="s">
        <v>193</v>
      </c>
      <c r="C14" s="44"/>
      <c r="D14" s="44"/>
      <c r="E14" s="44"/>
      <c r="F14" s="44"/>
    </row>
    <row r="15" spans="1:6" s="108" customFormat="1" ht="21" hidden="1" customHeight="1" x14ac:dyDescent="0.2">
      <c r="A15" s="38"/>
      <c r="B15" s="46" t="s">
        <v>40</v>
      </c>
      <c r="C15" s="36"/>
      <c r="D15" s="36"/>
      <c r="E15" s="36"/>
      <c r="F15" s="36"/>
    </row>
    <row r="16" spans="1:6" s="108" customFormat="1" ht="21" hidden="1" customHeight="1" x14ac:dyDescent="0.2">
      <c r="A16" s="38"/>
      <c r="B16" s="47" t="s">
        <v>194</v>
      </c>
      <c r="C16" s="60"/>
      <c r="D16" s="58"/>
      <c r="E16" s="44"/>
      <c r="F16" s="44"/>
    </row>
    <row r="17" spans="1:6" s="108" customFormat="1" ht="21" hidden="1" customHeight="1" x14ac:dyDescent="0.2">
      <c r="A17" s="38"/>
      <c r="B17" s="46" t="s">
        <v>40</v>
      </c>
      <c r="C17" s="36"/>
      <c r="D17" s="36"/>
      <c r="E17" s="36"/>
      <c r="F17" s="36"/>
    </row>
    <row r="18" spans="1:6" s="108" customFormat="1" ht="21" hidden="1" customHeight="1" x14ac:dyDescent="0.2">
      <c r="A18" s="38"/>
      <c r="B18" s="47" t="s">
        <v>195</v>
      </c>
      <c r="C18" s="60"/>
      <c r="D18" s="58"/>
      <c r="E18" s="44"/>
      <c r="F18" s="44"/>
    </row>
    <row r="19" spans="1:6" s="108" customFormat="1" ht="22.5" hidden="1" customHeight="1" x14ac:dyDescent="0.2">
      <c r="A19" s="38"/>
      <c r="B19" s="46" t="s">
        <v>40</v>
      </c>
      <c r="C19" s="36"/>
      <c r="D19" s="36"/>
      <c r="E19" s="36"/>
      <c r="F19" s="36"/>
    </row>
    <row r="20" spans="1:6" s="108" customFormat="1" x14ac:dyDescent="0.2">
      <c r="A20" s="144" t="s">
        <v>118</v>
      </c>
      <c r="B20" s="144"/>
      <c r="C20" s="109" t="s">
        <v>78</v>
      </c>
      <c r="D20" s="109" t="s">
        <v>78</v>
      </c>
      <c r="E20" s="109" t="s">
        <v>78</v>
      </c>
      <c r="F20" s="110">
        <f>F9+F12+F16+F18+F11</f>
        <v>449000</v>
      </c>
    </row>
    <row r="21" spans="1:6" x14ac:dyDescent="0.2">
      <c r="F21" s="94"/>
    </row>
    <row r="22" spans="1:6" x14ac:dyDescent="0.2">
      <c r="F22" s="94"/>
    </row>
    <row r="23" spans="1:6" x14ac:dyDescent="0.2">
      <c r="F23" s="94"/>
    </row>
  </sheetData>
  <mergeCells count="5">
    <mergeCell ref="A2:B2"/>
    <mergeCell ref="A4:B4"/>
    <mergeCell ref="A20:B20"/>
    <mergeCell ref="A1:F1"/>
    <mergeCell ref="A6:F6"/>
  </mergeCells>
  <pageMargins left="0.7" right="0.7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1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5" width="20.1640625" style="34" customWidth="1"/>
    <col min="6" max="16384" width="9.33203125" style="34"/>
  </cols>
  <sheetData>
    <row r="1" spans="1:5" ht="24" customHeight="1" x14ac:dyDescent="0.2">
      <c r="A1" s="136" t="s">
        <v>175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37"/>
      <c r="D2" s="37"/>
      <c r="E2" s="37"/>
    </row>
    <row r="4" spans="1:5" ht="20.25" customHeight="1" x14ac:dyDescent="0.25">
      <c r="A4" s="135" t="s">
        <v>120</v>
      </c>
      <c r="B4" s="135"/>
      <c r="C4" s="40"/>
      <c r="D4" s="37"/>
      <c r="E4" s="37"/>
    </row>
    <row r="6" spans="1:5" ht="20.25" customHeight="1" x14ac:dyDescent="0.2">
      <c r="A6" s="137" t="s">
        <v>209</v>
      </c>
      <c r="B6" s="137"/>
      <c r="C6" s="137"/>
      <c r="D6" s="137"/>
      <c r="E6" s="137"/>
    </row>
    <row r="7" spans="1:5" ht="56.25" customHeight="1" x14ac:dyDescent="0.2">
      <c r="A7" s="41" t="s">
        <v>108</v>
      </c>
      <c r="B7" s="31" t="s">
        <v>21</v>
      </c>
      <c r="C7" s="31" t="s">
        <v>197</v>
      </c>
      <c r="D7" s="31" t="s">
        <v>198</v>
      </c>
      <c r="E7" s="31" t="s">
        <v>199</v>
      </c>
    </row>
    <row r="8" spans="1: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24.75" customHeight="1" x14ac:dyDescent="0.2">
      <c r="A9" s="38"/>
      <c r="B9" s="46" t="s">
        <v>200</v>
      </c>
      <c r="C9" s="41" t="s">
        <v>78</v>
      </c>
      <c r="D9" s="41" t="s">
        <v>78</v>
      </c>
      <c r="E9" s="36"/>
    </row>
    <row r="10" spans="1:5" ht="20.25" customHeight="1" x14ac:dyDescent="0.2">
      <c r="A10" s="38"/>
      <c r="B10" s="46" t="s">
        <v>201</v>
      </c>
      <c r="C10" s="41" t="s">
        <v>78</v>
      </c>
      <c r="D10" s="41" t="s">
        <v>78</v>
      </c>
      <c r="E10" s="36"/>
    </row>
    <row r="11" spans="1:5" x14ac:dyDescent="0.2">
      <c r="A11" s="133" t="s">
        <v>118</v>
      </c>
      <c r="B11" s="134"/>
      <c r="C11" s="41" t="s">
        <v>78</v>
      </c>
      <c r="D11" s="41" t="s">
        <v>78</v>
      </c>
      <c r="E11" s="41"/>
    </row>
  </sheetData>
  <mergeCells count="5">
    <mergeCell ref="A1:E1"/>
    <mergeCell ref="A2:B2"/>
    <mergeCell ref="A4:B4"/>
    <mergeCell ref="A6:E6"/>
    <mergeCell ref="A11:B11"/>
  </mergeCells>
  <pageMargins left="0.7" right="0.7" top="0.75" bottom="0.75" header="0.3" footer="0.3"/>
  <pageSetup paperSize="9" scale="8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28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5" width="20.1640625" style="34" customWidth="1"/>
    <col min="6" max="6" width="9.33203125" style="34"/>
    <col min="7" max="7" width="14" style="34" bestFit="1" customWidth="1"/>
    <col min="8" max="16384" width="9.33203125" style="34"/>
  </cols>
  <sheetData>
    <row r="1" spans="1:35" ht="24" customHeight="1" x14ac:dyDescent="0.2">
      <c r="A1" s="136" t="s">
        <v>175</v>
      </c>
      <c r="B1" s="136"/>
      <c r="C1" s="136"/>
      <c r="D1" s="136"/>
      <c r="E1" s="136"/>
    </row>
    <row r="2" spans="1:35" ht="20.25" customHeight="1" x14ac:dyDescent="0.25">
      <c r="A2" s="135" t="s">
        <v>121</v>
      </c>
      <c r="B2" s="135"/>
      <c r="C2" s="64">
        <v>611</v>
      </c>
      <c r="D2" s="37"/>
      <c r="E2" s="37"/>
    </row>
    <row r="4" spans="1:35" ht="20.25" customHeight="1" x14ac:dyDescent="0.25">
      <c r="A4" s="135" t="s">
        <v>120</v>
      </c>
      <c r="B4" s="135"/>
      <c r="C4" s="81" t="s">
        <v>238</v>
      </c>
      <c r="D4" s="82"/>
      <c r="E4" s="37"/>
    </row>
    <row r="6" spans="1:35" ht="20.25" customHeight="1" x14ac:dyDescent="0.2">
      <c r="A6" s="137" t="s">
        <v>210</v>
      </c>
      <c r="B6" s="137"/>
      <c r="C6" s="137"/>
      <c r="D6" s="137"/>
      <c r="E6" s="137"/>
    </row>
    <row r="7" spans="1:35" ht="56.25" customHeight="1" x14ac:dyDescent="0.2">
      <c r="A7" s="41" t="s">
        <v>108</v>
      </c>
      <c r="B7" s="31" t="s">
        <v>122</v>
      </c>
      <c r="C7" s="31" t="s">
        <v>202</v>
      </c>
      <c r="D7" s="31" t="s">
        <v>203</v>
      </c>
      <c r="E7" s="31" t="s">
        <v>204</v>
      </c>
    </row>
    <row r="8" spans="1:3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35" ht="32.25" customHeight="1" x14ac:dyDescent="0.2">
      <c r="A9" s="48" t="s">
        <v>25</v>
      </c>
      <c r="B9" s="46" t="s">
        <v>205</v>
      </c>
      <c r="C9" s="41" t="s">
        <v>78</v>
      </c>
      <c r="D9" s="41" t="s">
        <v>78</v>
      </c>
      <c r="E9" s="92"/>
    </row>
    <row r="10" spans="1:35" s="95" customFormat="1" ht="20.25" customHeight="1" x14ac:dyDescent="0.2">
      <c r="A10" s="93" t="s">
        <v>26</v>
      </c>
      <c r="B10" s="96" t="s">
        <v>246</v>
      </c>
      <c r="C10" s="92"/>
      <c r="D10" s="93" t="s">
        <v>87</v>
      </c>
      <c r="E10" s="62">
        <v>6000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s="95" customFormat="1" ht="32.25" customHeight="1" x14ac:dyDescent="0.2">
      <c r="A11" s="93" t="s">
        <v>27</v>
      </c>
      <c r="B11" s="97" t="s">
        <v>251</v>
      </c>
      <c r="C11" s="92"/>
      <c r="D11" s="93" t="s">
        <v>87</v>
      </c>
      <c r="E11" s="62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s="95" customFormat="1" ht="33.75" customHeight="1" x14ac:dyDescent="0.2">
      <c r="A12" s="93" t="s">
        <v>28</v>
      </c>
      <c r="B12" s="97" t="s">
        <v>206</v>
      </c>
      <c r="C12" s="92"/>
      <c r="D12" s="93" t="s">
        <v>28</v>
      </c>
      <c r="E12" s="62">
        <v>3998.43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s="95" customFormat="1" ht="33" customHeight="1" x14ac:dyDescent="0.2">
      <c r="A13" s="93" t="s">
        <v>29</v>
      </c>
      <c r="B13" s="97" t="s">
        <v>267</v>
      </c>
      <c r="C13" s="92"/>
      <c r="D13" s="93" t="s">
        <v>25</v>
      </c>
      <c r="E13" s="62">
        <v>1100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39.75" customHeight="1" x14ac:dyDescent="0.2">
      <c r="A14" s="48" t="s">
        <v>30</v>
      </c>
      <c r="B14" s="39" t="s">
        <v>250</v>
      </c>
      <c r="C14" s="46"/>
      <c r="D14" s="48" t="s">
        <v>25</v>
      </c>
      <c r="E14" s="62">
        <v>2205</v>
      </c>
    </row>
    <row r="15" spans="1:35" ht="47.25" customHeight="1" x14ac:dyDescent="0.2">
      <c r="A15" s="48" t="s">
        <v>31</v>
      </c>
      <c r="B15" s="39" t="s">
        <v>239</v>
      </c>
      <c r="C15" s="46"/>
      <c r="D15" s="48" t="s">
        <v>87</v>
      </c>
      <c r="E15" s="62">
        <f>45921.36+10512.37+6800.52-2325.68</f>
        <v>60908.57</v>
      </c>
    </row>
    <row r="16" spans="1:35" ht="0.75" customHeight="1" x14ac:dyDescent="0.2">
      <c r="A16" s="46"/>
      <c r="B16" s="39"/>
      <c r="C16" s="46"/>
      <c r="D16" s="48"/>
      <c r="E16" s="48"/>
    </row>
    <row r="17" spans="1:5" ht="46.5" hidden="1" customHeight="1" x14ac:dyDescent="0.2">
      <c r="A17" s="46"/>
      <c r="B17" s="39"/>
      <c r="C17" s="46"/>
      <c r="D17" s="48"/>
      <c r="E17" s="48"/>
    </row>
    <row r="18" spans="1:5" ht="47.25" hidden="1" customHeight="1" x14ac:dyDescent="0.2">
      <c r="A18" s="46"/>
      <c r="B18" s="39"/>
      <c r="C18" s="46"/>
      <c r="D18" s="48"/>
      <c r="E18" s="73"/>
    </row>
    <row r="19" spans="1:5" ht="20.25" hidden="1" customHeight="1" x14ac:dyDescent="0.2">
      <c r="A19" s="46"/>
      <c r="B19" s="39" t="s">
        <v>40</v>
      </c>
      <c r="C19" s="46"/>
      <c r="D19" s="46"/>
      <c r="E19" s="46"/>
    </row>
    <row r="20" spans="1:5" ht="30" hidden="1" customHeight="1" x14ac:dyDescent="0.2">
      <c r="A20" s="48"/>
      <c r="B20" s="39"/>
      <c r="C20" s="41" t="s">
        <v>78</v>
      </c>
      <c r="D20" s="41" t="s">
        <v>78</v>
      </c>
      <c r="E20" s="46"/>
    </row>
    <row r="21" spans="1:5" ht="20.25" hidden="1" customHeight="1" x14ac:dyDescent="0.2">
      <c r="A21" s="46"/>
      <c r="B21" s="39"/>
      <c r="C21" s="46"/>
      <c r="D21" s="46"/>
      <c r="E21" s="46"/>
    </row>
    <row r="22" spans="1:5" ht="27" hidden="1" customHeight="1" x14ac:dyDescent="0.2">
      <c r="A22" s="48"/>
      <c r="B22" s="46"/>
      <c r="C22" s="41" t="s">
        <v>78</v>
      </c>
      <c r="D22" s="41" t="s">
        <v>78</v>
      </c>
      <c r="E22" s="46"/>
    </row>
    <row r="23" spans="1:5" ht="21" hidden="1" customHeight="1" x14ac:dyDescent="0.2">
      <c r="A23" s="48"/>
      <c r="B23" s="74"/>
      <c r="C23" s="46"/>
      <c r="D23" s="46"/>
      <c r="E23" s="46"/>
    </row>
    <row r="24" spans="1:5" ht="32.25" hidden="1" customHeight="1" x14ac:dyDescent="0.2">
      <c r="A24" s="48"/>
      <c r="B24" s="46"/>
      <c r="C24" s="41" t="s">
        <v>78</v>
      </c>
      <c r="D24" s="41" t="s">
        <v>78</v>
      </c>
      <c r="E24" s="48"/>
    </row>
    <row r="25" spans="1:5" ht="21" hidden="1" customHeight="1" x14ac:dyDescent="0.2">
      <c r="A25" s="48"/>
      <c r="B25" s="39" t="s">
        <v>40</v>
      </c>
      <c r="C25" s="46"/>
      <c r="D25" s="46"/>
      <c r="E25" s="46"/>
    </row>
    <row r="26" spans="1:5" x14ac:dyDescent="0.2">
      <c r="A26" s="133" t="s">
        <v>118</v>
      </c>
      <c r="B26" s="134"/>
      <c r="C26" s="41" t="s">
        <v>78</v>
      </c>
      <c r="D26" s="41" t="s">
        <v>78</v>
      </c>
      <c r="E26" s="61">
        <f>E10+E11+E12+E13+E14+E15</f>
        <v>74212</v>
      </c>
    </row>
    <row r="27" spans="1:5" x14ac:dyDescent="0.2">
      <c r="E27" s="94"/>
    </row>
    <row r="28" spans="1:5" x14ac:dyDescent="0.2">
      <c r="E28" s="94"/>
    </row>
  </sheetData>
  <mergeCells count="5">
    <mergeCell ref="A1:E1"/>
    <mergeCell ref="A2:B2"/>
    <mergeCell ref="A4:B4"/>
    <mergeCell ref="A6:E6"/>
    <mergeCell ref="A26:B26"/>
  </mergeCells>
  <pageMargins left="0" right="0" top="0" bottom="0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10"/>
  <sheetViews>
    <sheetView view="pageBreakPreview" zoomScale="115" zoomScaleNormal="130" zoomScaleSheetLayoutView="115" workbookViewId="0">
      <selection activeCell="A6" sqref="A6"/>
    </sheetView>
  </sheetViews>
  <sheetFormatPr defaultRowHeight="14.25" x14ac:dyDescent="0.2"/>
  <cols>
    <col min="1" max="1" width="142" style="7" customWidth="1"/>
    <col min="2" max="2" width="23.5" style="7" customWidth="1"/>
    <col min="3" max="16384" width="9.33203125" style="7"/>
  </cols>
  <sheetData>
    <row r="1" spans="1:2" ht="20.25" customHeight="1" x14ac:dyDescent="0.2">
      <c r="A1" s="118" t="s">
        <v>41</v>
      </c>
      <c r="B1" s="118"/>
    </row>
    <row r="2" spans="1:2" ht="12.75" customHeight="1" x14ac:dyDescent="0.2">
      <c r="A2" s="117"/>
      <c r="B2" s="117"/>
    </row>
    <row r="3" spans="1:2" ht="14.25" customHeight="1" x14ac:dyDescent="0.2">
      <c r="A3" s="9" t="s">
        <v>12</v>
      </c>
      <c r="B3" s="9" t="s">
        <v>13</v>
      </c>
    </row>
    <row r="4" spans="1:2" ht="22.5" customHeight="1" x14ac:dyDescent="0.2">
      <c r="A4" s="10" t="s">
        <v>14</v>
      </c>
      <c r="B4" s="10" t="s">
        <v>15</v>
      </c>
    </row>
    <row r="5" spans="1:2" ht="18" customHeight="1" x14ac:dyDescent="0.2">
      <c r="A5" s="11" t="s">
        <v>45</v>
      </c>
      <c r="B5" s="13">
        <v>7338094</v>
      </c>
    </row>
    <row r="6" spans="1:2" ht="33.75" customHeight="1" x14ac:dyDescent="0.2">
      <c r="A6" s="12" t="s">
        <v>42</v>
      </c>
      <c r="B6" s="13">
        <v>7338094</v>
      </c>
    </row>
    <row r="7" spans="1:2" ht="30" customHeight="1" x14ac:dyDescent="0.2">
      <c r="A7" s="12" t="s">
        <v>43</v>
      </c>
      <c r="B7" s="13"/>
    </row>
    <row r="8" spans="1:2" ht="33.75" customHeight="1" x14ac:dyDescent="0.2">
      <c r="A8" s="12" t="s">
        <v>44</v>
      </c>
      <c r="B8" s="13"/>
    </row>
    <row r="9" spans="1:2" ht="20.25" customHeight="1" x14ac:dyDescent="0.2">
      <c r="A9" s="11" t="s">
        <v>46</v>
      </c>
      <c r="B9" s="13">
        <v>593896.24</v>
      </c>
    </row>
    <row r="10" spans="1:2" ht="18" customHeight="1" x14ac:dyDescent="0.2">
      <c r="A10" s="12" t="s">
        <v>47</v>
      </c>
      <c r="B10" s="13"/>
    </row>
  </sheetData>
  <mergeCells count="2">
    <mergeCell ref="A2:B2"/>
    <mergeCell ref="A1:B1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2"/>
  <sheetViews>
    <sheetView topLeftCell="A5"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4" width="20.1640625" style="34" customWidth="1"/>
    <col min="5" max="16384" width="9.33203125" style="34"/>
  </cols>
  <sheetData>
    <row r="1" spans="1:4" ht="24" customHeight="1" x14ac:dyDescent="0.2">
      <c r="A1" s="136" t="s">
        <v>175</v>
      </c>
      <c r="B1" s="136"/>
      <c r="C1" s="136"/>
      <c r="D1" s="136"/>
    </row>
    <row r="2" spans="1:4" ht="20.25" customHeight="1" x14ac:dyDescent="0.25">
      <c r="A2" s="135" t="s">
        <v>121</v>
      </c>
      <c r="B2" s="135"/>
      <c r="C2" s="64">
        <v>611</v>
      </c>
      <c r="D2" s="37"/>
    </row>
    <row r="4" spans="1:4" ht="20.25" customHeight="1" x14ac:dyDescent="0.25">
      <c r="A4" s="135" t="s">
        <v>120</v>
      </c>
      <c r="B4" s="135"/>
      <c r="C4" s="40" t="s">
        <v>238</v>
      </c>
      <c r="D4" s="37"/>
    </row>
    <row r="6" spans="1:4" ht="20.25" customHeight="1" x14ac:dyDescent="0.2">
      <c r="A6" s="137" t="s">
        <v>211</v>
      </c>
      <c r="B6" s="137"/>
      <c r="C6" s="137"/>
      <c r="D6" s="137"/>
    </row>
    <row r="7" spans="1:4" ht="56.25" customHeight="1" x14ac:dyDescent="0.2">
      <c r="A7" s="101" t="s">
        <v>108</v>
      </c>
      <c r="B7" s="102" t="s">
        <v>122</v>
      </c>
      <c r="C7" s="102" t="s">
        <v>207</v>
      </c>
      <c r="D7" s="102" t="s">
        <v>208</v>
      </c>
    </row>
    <row r="8" spans="1:4" x14ac:dyDescent="0.2">
      <c r="A8" s="35">
        <v>1</v>
      </c>
      <c r="B8" s="35">
        <v>2</v>
      </c>
      <c r="C8" s="35">
        <v>3</v>
      </c>
      <c r="D8" s="35">
        <v>4</v>
      </c>
    </row>
    <row r="9" spans="1:4" ht="31.5" hidden="1" customHeight="1" x14ac:dyDescent="0.2">
      <c r="A9" s="48"/>
      <c r="B9" s="46"/>
      <c r="C9" s="57"/>
      <c r="D9" s="61"/>
    </row>
    <row r="10" spans="1:4" ht="20.25" hidden="1" customHeight="1" x14ac:dyDescent="0.2">
      <c r="A10" s="48" t="s">
        <v>25</v>
      </c>
      <c r="B10" s="39"/>
      <c r="C10" s="48" t="s">
        <v>25</v>
      </c>
      <c r="D10" s="100"/>
    </row>
    <row r="11" spans="1:4" ht="40.5" customHeight="1" x14ac:dyDescent="0.2">
      <c r="A11" s="48" t="s">
        <v>25</v>
      </c>
      <c r="B11" s="39" t="s">
        <v>224</v>
      </c>
      <c r="C11" s="48" t="s">
        <v>25</v>
      </c>
      <c r="D11" s="62">
        <v>1900</v>
      </c>
    </row>
    <row r="12" spans="1:4" ht="40.5" hidden="1" customHeight="1" x14ac:dyDescent="0.2">
      <c r="A12" s="48" t="s">
        <v>26</v>
      </c>
      <c r="B12" s="39"/>
      <c r="C12" s="48"/>
      <c r="D12" s="62"/>
    </row>
    <row r="13" spans="1:4" ht="33" hidden="1" customHeight="1" x14ac:dyDescent="0.2">
      <c r="A13" s="48" t="s">
        <v>26</v>
      </c>
      <c r="B13" s="39" t="s">
        <v>268</v>
      </c>
      <c r="C13" s="48" t="s">
        <v>25</v>
      </c>
      <c r="D13" s="62"/>
    </row>
    <row r="14" spans="1:4" ht="33" customHeight="1" x14ac:dyDescent="0.2">
      <c r="A14" s="48" t="s">
        <v>27</v>
      </c>
      <c r="B14" s="39" t="s">
        <v>252</v>
      </c>
      <c r="C14" s="48" t="s">
        <v>25</v>
      </c>
      <c r="D14" s="62">
        <v>600</v>
      </c>
    </row>
    <row r="15" spans="1:4" ht="33" customHeight="1" x14ac:dyDescent="0.2">
      <c r="A15" s="48" t="s">
        <v>28</v>
      </c>
      <c r="B15" s="39" t="s">
        <v>253</v>
      </c>
      <c r="C15" s="48" t="s">
        <v>25</v>
      </c>
      <c r="D15" s="62">
        <f>26671.51+500.49</f>
        <v>27172</v>
      </c>
    </row>
    <row r="16" spans="1:4" ht="33" customHeight="1" x14ac:dyDescent="0.2">
      <c r="A16" s="48" t="s">
        <v>29</v>
      </c>
      <c r="B16" s="39" t="s">
        <v>254</v>
      </c>
      <c r="C16" s="48" t="s">
        <v>25</v>
      </c>
      <c r="D16" s="62">
        <v>2900</v>
      </c>
    </row>
    <row r="17" spans="1:4" ht="33" customHeight="1" x14ac:dyDescent="0.2">
      <c r="A17" s="48" t="s">
        <v>30</v>
      </c>
      <c r="B17" s="48" t="s">
        <v>255</v>
      </c>
      <c r="C17" s="48" t="s">
        <v>25</v>
      </c>
      <c r="D17" s="62">
        <v>590</v>
      </c>
    </row>
    <row r="18" spans="1:4" ht="33" customHeight="1" x14ac:dyDescent="0.2">
      <c r="A18" s="48" t="s">
        <v>31</v>
      </c>
      <c r="B18" s="46" t="s">
        <v>256</v>
      </c>
      <c r="C18" s="48"/>
      <c r="D18" s="62">
        <v>824</v>
      </c>
    </row>
    <row r="19" spans="1:4" ht="57" hidden="1" customHeight="1" x14ac:dyDescent="0.2">
      <c r="A19" s="48"/>
      <c r="B19" s="46"/>
      <c r="C19" s="48"/>
      <c r="D19" s="62"/>
    </row>
    <row r="20" spans="1:4" x14ac:dyDescent="0.2">
      <c r="A20" s="133" t="s">
        <v>118</v>
      </c>
      <c r="B20" s="134"/>
      <c r="C20" s="101" t="s">
        <v>78</v>
      </c>
      <c r="D20" s="61">
        <f>D11+D12+D13+D14+D15+D16+D17+D18</f>
        <v>33986</v>
      </c>
    </row>
    <row r="21" spans="1:4" x14ac:dyDescent="0.2">
      <c r="D21" s="94"/>
    </row>
    <row r="22" spans="1:4" x14ac:dyDescent="0.2">
      <c r="D22" s="94"/>
    </row>
  </sheetData>
  <mergeCells count="5">
    <mergeCell ref="A1:D1"/>
    <mergeCell ref="A2:B2"/>
    <mergeCell ref="A4:B4"/>
    <mergeCell ref="A6:D6"/>
    <mergeCell ref="A20:B20"/>
  </mergeCell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2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5" width="20.1640625" style="34" customWidth="1"/>
    <col min="6" max="16384" width="9.33203125" style="34"/>
  </cols>
  <sheetData>
    <row r="1" spans="1:5" ht="24" customHeight="1" x14ac:dyDescent="0.2">
      <c r="A1" s="136" t="s">
        <v>175</v>
      </c>
      <c r="B1" s="136"/>
      <c r="C1" s="136"/>
      <c r="D1" s="136"/>
      <c r="E1" s="136"/>
    </row>
    <row r="2" spans="1:5" ht="20.25" customHeight="1" x14ac:dyDescent="0.25">
      <c r="A2" s="135" t="s">
        <v>121</v>
      </c>
      <c r="B2" s="135"/>
      <c r="C2" s="90">
        <v>611</v>
      </c>
      <c r="D2" s="37"/>
      <c r="E2" s="37"/>
    </row>
    <row r="4" spans="1:5" ht="20.25" customHeight="1" x14ac:dyDescent="0.25">
      <c r="A4" s="135" t="s">
        <v>120</v>
      </c>
      <c r="B4" s="135"/>
      <c r="C4" s="40" t="s">
        <v>227</v>
      </c>
      <c r="D4" s="37"/>
      <c r="E4" s="37"/>
    </row>
    <row r="6" spans="1:5" ht="20.25" customHeight="1" x14ac:dyDescent="0.2">
      <c r="A6" s="137" t="s">
        <v>213</v>
      </c>
      <c r="B6" s="137"/>
      <c r="C6" s="137"/>
      <c r="D6" s="137"/>
      <c r="E6" s="137"/>
    </row>
    <row r="7" spans="1:5" ht="56.25" customHeight="1" x14ac:dyDescent="0.2">
      <c r="A7" s="41" t="s">
        <v>108</v>
      </c>
      <c r="B7" s="31" t="s">
        <v>122</v>
      </c>
      <c r="C7" s="31" t="s">
        <v>197</v>
      </c>
      <c r="D7" s="31" t="s">
        <v>212</v>
      </c>
      <c r="E7" s="31" t="s">
        <v>187</v>
      </c>
    </row>
    <row r="8" spans="1: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20.25" customHeight="1" x14ac:dyDescent="0.2">
      <c r="A9" s="48" t="s">
        <v>25</v>
      </c>
      <c r="B9" s="46"/>
      <c r="C9" s="89"/>
      <c r="D9" s="104"/>
      <c r="E9" s="61"/>
    </row>
    <row r="10" spans="1:5" ht="20.25" customHeight="1" x14ac:dyDescent="0.2">
      <c r="A10" s="46"/>
      <c r="B10" s="39"/>
      <c r="C10" s="46"/>
      <c r="D10" s="105"/>
      <c r="E10" s="105"/>
    </row>
    <row r="11" spans="1:5" ht="20.25" customHeight="1" x14ac:dyDescent="0.2">
      <c r="A11" s="46"/>
      <c r="B11" s="39"/>
      <c r="C11" s="46"/>
      <c r="D11" s="105"/>
      <c r="E11" s="105"/>
    </row>
    <row r="12" spans="1:5" x14ac:dyDescent="0.2">
      <c r="A12" s="133" t="s">
        <v>118</v>
      </c>
      <c r="B12" s="134"/>
      <c r="C12" s="41" t="s">
        <v>78</v>
      </c>
      <c r="D12" s="61" t="s">
        <v>78</v>
      </c>
      <c r="E12" s="61">
        <f>E9</f>
        <v>0</v>
      </c>
    </row>
  </sheetData>
  <mergeCells count="5">
    <mergeCell ref="A2:B2"/>
    <mergeCell ref="A4:B4"/>
    <mergeCell ref="A12:B12"/>
    <mergeCell ref="A1:E1"/>
    <mergeCell ref="A6:E6"/>
  </mergeCells>
  <pageMargins left="0.7" right="0.7" top="0.75" bottom="0.75" header="0.3" footer="0.3"/>
  <pageSetup paperSize="9" scale="8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7"/>
  <sheetViews>
    <sheetView tabSelected="1"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1.1640625" style="34" customWidth="1"/>
    <col min="4" max="6" width="20.1640625" style="34" customWidth="1"/>
    <col min="7" max="16384" width="9.33203125" style="34"/>
  </cols>
  <sheetData>
    <row r="1" spans="1:6" ht="24" customHeight="1" x14ac:dyDescent="0.2">
      <c r="A1" s="136" t="s">
        <v>175</v>
      </c>
      <c r="B1" s="136"/>
      <c r="C1" s="136"/>
      <c r="D1" s="136"/>
      <c r="E1" s="136"/>
      <c r="F1" s="136"/>
    </row>
    <row r="2" spans="1:6" ht="20.25" customHeight="1" x14ac:dyDescent="0.25">
      <c r="A2" s="135" t="s">
        <v>121</v>
      </c>
      <c r="B2" s="135"/>
      <c r="C2" s="49" t="s">
        <v>242</v>
      </c>
      <c r="D2" s="37"/>
      <c r="E2" s="37"/>
      <c r="F2" s="37"/>
    </row>
    <row r="4" spans="1:6" ht="20.25" customHeight="1" x14ac:dyDescent="0.25">
      <c r="A4" s="135" t="s">
        <v>120</v>
      </c>
      <c r="B4" s="135"/>
      <c r="C4" s="49" t="s">
        <v>227</v>
      </c>
      <c r="D4" s="40"/>
      <c r="E4" s="37"/>
      <c r="F4" s="37"/>
    </row>
    <row r="6" spans="1:6" ht="20.25" customHeight="1" x14ac:dyDescent="0.2">
      <c r="A6" s="137" t="s">
        <v>214</v>
      </c>
      <c r="B6" s="137"/>
      <c r="C6" s="137"/>
      <c r="D6" s="137"/>
      <c r="E6" s="137"/>
      <c r="F6" s="137"/>
    </row>
    <row r="7" spans="1:6" ht="56.25" customHeight="1" x14ac:dyDescent="0.2">
      <c r="A7" s="41" t="s">
        <v>108</v>
      </c>
      <c r="B7" s="31" t="s">
        <v>122</v>
      </c>
      <c r="C7" s="31" t="s">
        <v>215</v>
      </c>
      <c r="D7" s="31" t="s">
        <v>197</v>
      </c>
      <c r="E7" s="31" t="s">
        <v>216</v>
      </c>
      <c r="F7" s="31" t="s">
        <v>217</v>
      </c>
    </row>
    <row r="8" spans="1:6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19.5" customHeight="1" x14ac:dyDescent="0.2">
      <c r="A9" s="48" t="s">
        <v>25</v>
      </c>
      <c r="B9" s="46" t="s">
        <v>234</v>
      </c>
      <c r="C9" s="48" t="s">
        <v>225</v>
      </c>
      <c r="D9" s="89">
        <f>F9/E9</f>
        <v>3044.2222222222222</v>
      </c>
      <c r="E9" s="61">
        <v>4.5</v>
      </c>
      <c r="F9" s="61">
        <f>15591-1892</f>
        <v>13699</v>
      </c>
    </row>
    <row r="10" spans="1:6" ht="19.5" customHeight="1" x14ac:dyDescent="0.2">
      <c r="A10" s="48" t="s">
        <v>26</v>
      </c>
      <c r="B10" s="46" t="s">
        <v>234</v>
      </c>
      <c r="C10" s="48" t="s">
        <v>225</v>
      </c>
      <c r="D10" s="89">
        <f>F10/E10</f>
        <v>1577.0869565217392</v>
      </c>
      <c r="E10" s="61">
        <v>11.5</v>
      </c>
      <c r="F10" s="61">
        <f>33003.62+133.45-15000+0.57-1.14</f>
        <v>18136.5</v>
      </c>
    </row>
    <row r="11" spans="1:6" ht="15.75" hidden="1" customHeight="1" x14ac:dyDescent="0.2">
      <c r="A11" s="48"/>
      <c r="B11" s="39"/>
      <c r="C11" s="48"/>
      <c r="D11" s="48"/>
      <c r="E11" s="62"/>
      <c r="F11" s="62"/>
    </row>
    <row r="12" spans="1:6" ht="15.75" hidden="1" customHeight="1" x14ac:dyDescent="0.2">
      <c r="A12" s="48"/>
      <c r="B12" s="39"/>
      <c r="C12" s="48"/>
      <c r="D12" s="48"/>
      <c r="E12" s="48"/>
      <c r="F12" s="62"/>
    </row>
    <row r="13" spans="1:6" ht="14.25" hidden="1" customHeight="1" x14ac:dyDescent="0.2">
      <c r="A13" s="46"/>
      <c r="B13" s="39" t="s">
        <v>258</v>
      </c>
      <c r="C13" s="39"/>
      <c r="D13" s="46"/>
      <c r="E13" s="46"/>
      <c r="F13" s="46"/>
    </row>
    <row r="14" spans="1:6" x14ac:dyDescent="0.2">
      <c r="A14" s="133" t="s">
        <v>118</v>
      </c>
      <c r="B14" s="134"/>
      <c r="C14" s="41" t="s">
        <v>78</v>
      </c>
      <c r="D14" s="41" t="s">
        <v>78</v>
      </c>
      <c r="E14" s="41" t="s">
        <v>78</v>
      </c>
      <c r="F14" s="61">
        <f>F9+F10+F11+F12</f>
        <v>31835.5</v>
      </c>
    </row>
    <row r="15" spans="1:6" x14ac:dyDescent="0.2">
      <c r="F15" s="94"/>
    </row>
    <row r="16" spans="1:6" x14ac:dyDescent="0.2">
      <c r="F16" s="94"/>
    </row>
    <row r="17" spans="6:6" x14ac:dyDescent="0.2">
      <c r="F17" s="94"/>
    </row>
  </sheetData>
  <mergeCells count="5">
    <mergeCell ref="A1:F1"/>
    <mergeCell ref="A2:B2"/>
    <mergeCell ref="A4:B4"/>
    <mergeCell ref="A6:F6"/>
    <mergeCell ref="A14:B14"/>
  </mergeCells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8"/>
  <sheetViews>
    <sheetView view="pageBreakPreview" zoomScale="115" zoomScaleNormal="115" zoomScaleSheetLayoutView="115" workbookViewId="0">
      <selection activeCell="G12" sqref="G12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1" t="s">
        <v>77</v>
      </c>
    </row>
    <row r="2" spans="1:4" ht="18.75" customHeight="1" x14ac:dyDescent="0.2">
      <c r="A2" s="118" t="s">
        <v>17</v>
      </c>
      <c r="B2" s="118"/>
      <c r="C2" s="118"/>
      <c r="D2" s="119"/>
    </row>
    <row r="3" spans="1:4" ht="18.75" customHeight="1" x14ac:dyDescent="0.2">
      <c r="A3" s="120" t="s">
        <v>48</v>
      </c>
      <c r="B3" s="120"/>
      <c r="C3" s="120"/>
      <c r="D3" s="119"/>
    </row>
    <row r="4" spans="1:4" ht="21.75" customHeight="1" x14ac:dyDescent="0.2">
      <c r="A4" s="14" t="s">
        <v>62</v>
      </c>
      <c r="B4" s="14" t="s">
        <v>12</v>
      </c>
      <c r="C4" s="9" t="s">
        <v>63</v>
      </c>
      <c r="D4" s="119"/>
    </row>
    <row r="5" spans="1:4" ht="14.25" customHeight="1" x14ac:dyDescent="0.2">
      <c r="A5" s="17">
        <v>1</v>
      </c>
      <c r="B5" s="17">
        <v>2</v>
      </c>
      <c r="C5" s="10">
        <v>3</v>
      </c>
      <c r="D5" s="16"/>
    </row>
    <row r="6" spans="1:4" ht="20.25" customHeight="1" x14ac:dyDescent="0.2">
      <c r="A6" s="17">
        <v>1</v>
      </c>
      <c r="B6" s="15" t="s">
        <v>18</v>
      </c>
      <c r="C6" s="13">
        <v>7931990.2400000002</v>
      </c>
      <c r="D6" s="7"/>
    </row>
    <row r="7" spans="1:4" ht="20.25" customHeight="1" x14ac:dyDescent="0.2">
      <c r="A7" s="17"/>
      <c r="B7" s="15" t="s">
        <v>49</v>
      </c>
      <c r="C7" s="13"/>
      <c r="D7" s="7"/>
    </row>
    <row r="8" spans="1:4" ht="20.25" customHeight="1" x14ac:dyDescent="0.2">
      <c r="A8" s="17" t="s">
        <v>64</v>
      </c>
      <c r="B8" s="19" t="s">
        <v>50</v>
      </c>
      <c r="C8" s="13">
        <v>7338094</v>
      </c>
      <c r="D8" s="7"/>
    </row>
    <row r="9" spans="1:4" ht="20.25" customHeight="1" x14ac:dyDescent="0.2">
      <c r="A9" s="17"/>
      <c r="B9" s="19" t="s">
        <v>24</v>
      </c>
      <c r="C9" s="13"/>
      <c r="D9" s="7"/>
    </row>
    <row r="10" spans="1:4" ht="20.25" customHeight="1" x14ac:dyDescent="0.2">
      <c r="A10" s="17" t="s">
        <v>65</v>
      </c>
      <c r="B10" s="20" t="s">
        <v>51</v>
      </c>
      <c r="C10" s="53">
        <v>3297994.44</v>
      </c>
      <c r="D10" s="18"/>
    </row>
    <row r="11" spans="1:4" ht="20.25" customHeight="1" x14ac:dyDescent="0.2">
      <c r="A11" s="17" t="s">
        <v>66</v>
      </c>
      <c r="B11" s="19" t="s">
        <v>52</v>
      </c>
      <c r="C11" s="13"/>
      <c r="D11" s="7"/>
    </row>
    <row r="12" spans="1:4" ht="20.25" customHeight="1" x14ac:dyDescent="0.2">
      <c r="A12" s="17"/>
      <c r="B12" s="19" t="s">
        <v>24</v>
      </c>
      <c r="C12" s="13"/>
      <c r="D12" s="7"/>
    </row>
    <row r="13" spans="1:4" ht="20.25" customHeight="1" x14ac:dyDescent="0.2">
      <c r="A13" s="17" t="s">
        <v>67</v>
      </c>
      <c r="B13" s="20"/>
      <c r="C13" s="13"/>
      <c r="D13" s="7"/>
    </row>
    <row r="14" spans="1:4" ht="20.25" customHeight="1" x14ac:dyDescent="0.2">
      <c r="A14" s="17">
        <v>2</v>
      </c>
      <c r="B14" s="15" t="s">
        <v>19</v>
      </c>
      <c r="C14" s="13"/>
      <c r="D14" s="7"/>
    </row>
    <row r="15" spans="1:4" ht="20.25" customHeight="1" x14ac:dyDescent="0.2">
      <c r="A15" s="17"/>
      <c r="B15" s="15" t="s">
        <v>49</v>
      </c>
      <c r="C15" s="13"/>
      <c r="D15" s="7"/>
    </row>
    <row r="16" spans="1:4" ht="20.25" customHeight="1" x14ac:dyDescent="0.2">
      <c r="A16" s="17" t="s">
        <v>68</v>
      </c>
      <c r="B16" s="19" t="s">
        <v>53</v>
      </c>
      <c r="C16" s="13"/>
      <c r="D16" s="7"/>
    </row>
    <row r="17" spans="1:4" ht="20.25" customHeight="1" x14ac:dyDescent="0.2">
      <c r="A17" s="17"/>
      <c r="B17" s="19" t="s">
        <v>24</v>
      </c>
      <c r="C17" s="13"/>
      <c r="D17" s="7"/>
    </row>
    <row r="18" spans="1:4" ht="20.25" customHeight="1" x14ac:dyDescent="0.2">
      <c r="A18" s="17" t="s">
        <v>69</v>
      </c>
      <c r="B18" s="20" t="s">
        <v>54</v>
      </c>
      <c r="C18" s="13"/>
      <c r="D18" s="7"/>
    </row>
    <row r="19" spans="1:4" ht="20.25" customHeight="1" x14ac:dyDescent="0.2">
      <c r="A19" s="17" t="s">
        <v>70</v>
      </c>
      <c r="B19" s="20" t="s">
        <v>55</v>
      </c>
      <c r="C19" s="13"/>
      <c r="D19" s="7"/>
    </row>
    <row r="20" spans="1:4" ht="20.25" customHeight="1" x14ac:dyDescent="0.2">
      <c r="A20" s="17" t="s">
        <v>71</v>
      </c>
      <c r="B20" s="19" t="s">
        <v>56</v>
      </c>
      <c r="C20" s="13"/>
      <c r="D20" s="7"/>
    </row>
    <row r="21" spans="1:4" ht="20.25" customHeight="1" x14ac:dyDescent="0.2">
      <c r="A21" s="17" t="s">
        <v>72</v>
      </c>
      <c r="B21" s="19" t="s">
        <v>57</v>
      </c>
      <c r="C21" s="13"/>
      <c r="D21" s="7"/>
    </row>
    <row r="22" spans="1:4" ht="20.25" customHeight="1" x14ac:dyDescent="0.2">
      <c r="A22" s="17" t="s">
        <v>73</v>
      </c>
      <c r="B22" s="19" t="s">
        <v>58</v>
      </c>
      <c r="C22" s="13"/>
      <c r="D22" s="7"/>
    </row>
    <row r="23" spans="1:4" ht="20.25" customHeight="1" x14ac:dyDescent="0.2">
      <c r="A23" s="17">
        <v>3</v>
      </c>
      <c r="B23" s="15" t="s">
        <v>20</v>
      </c>
      <c r="C23" s="53">
        <v>115464.08</v>
      </c>
      <c r="D23" s="7"/>
    </row>
    <row r="24" spans="1:4" ht="20.25" customHeight="1" x14ac:dyDescent="0.2">
      <c r="A24" s="17"/>
      <c r="B24" s="15" t="s">
        <v>49</v>
      </c>
      <c r="C24" s="13"/>
      <c r="D24" s="7"/>
    </row>
    <row r="25" spans="1:4" ht="20.25" customHeight="1" x14ac:dyDescent="0.2">
      <c r="A25" s="17" t="s">
        <v>74</v>
      </c>
      <c r="B25" s="19" t="s">
        <v>59</v>
      </c>
      <c r="C25" s="13"/>
      <c r="D25" s="7"/>
    </row>
    <row r="26" spans="1:4" ht="20.25" customHeight="1" x14ac:dyDescent="0.2">
      <c r="A26" s="17" t="s">
        <v>75</v>
      </c>
      <c r="B26" s="19" t="s">
        <v>60</v>
      </c>
      <c r="C26" s="53">
        <v>115464.08</v>
      </c>
      <c r="D26" s="7"/>
    </row>
    <row r="27" spans="1:4" ht="20.25" customHeight="1" x14ac:dyDescent="0.2">
      <c r="A27" s="17"/>
      <c r="B27" s="20" t="s">
        <v>24</v>
      </c>
      <c r="C27" s="13"/>
      <c r="D27" s="7"/>
    </row>
    <row r="28" spans="1:4" ht="20.25" customHeight="1" x14ac:dyDescent="0.2">
      <c r="A28" s="17" t="s">
        <v>76</v>
      </c>
      <c r="B28" s="20" t="s">
        <v>61</v>
      </c>
      <c r="C28" s="13"/>
      <c r="D28" s="7"/>
    </row>
  </sheetData>
  <mergeCells count="3">
    <mergeCell ref="D2:D4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9"/>
  <sheetViews>
    <sheetView view="pageBreakPreview" topLeftCell="C4" zoomScale="115" zoomScaleNormal="115" zoomScaleSheetLayoutView="115" workbookViewId="0">
      <selection activeCell="G12" sqref="G12"/>
    </sheetView>
  </sheetViews>
  <sheetFormatPr defaultRowHeight="14.25" x14ac:dyDescent="0.2"/>
  <cols>
    <col min="1" max="1" width="36.5" style="23" customWidth="1"/>
    <col min="2" max="2" width="11.1640625" style="23" customWidth="1"/>
    <col min="3" max="3" width="16.1640625" style="23" customWidth="1"/>
    <col min="4" max="12" width="18" style="23" customWidth="1"/>
    <col min="13" max="16384" width="9.33203125" style="23"/>
  </cols>
  <sheetData>
    <row r="1" spans="1:12" ht="21.75" customHeight="1" x14ac:dyDescent="0.2">
      <c r="A1" s="22" t="s">
        <v>0</v>
      </c>
      <c r="I1" s="24"/>
      <c r="L1" s="24" t="s">
        <v>94</v>
      </c>
    </row>
    <row r="2" spans="1:12" ht="36" customHeight="1" x14ac:dyDescent="0.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3.75" customHeight="1" x14ac:dyDescent="0.2">
      <c r="A3" s="121" t="s">
        <v>21</v>
      </c>
      <c r="B3" s="121" t="s">
        <v>22</v>
      </c>
      <c r="C3" s="127" t="s">
        <v>79</v>
      </c>
      <c r="D3" s="125" t="s">
        <v>80</v>
      </c>
      <c r="E3" s="125"/>
      <c r="F3" s="125"/>
      <c r="G3" s="125"/>
      <c r="H3" s="125"/>
      <c r="I3" s="125"/>
      <c r="J3" s="125"/>
      <c r="K3" s="125"/>
      <c r="L3" s="125"/>
    </row>
    <row r="4" spans="1:12" ht="26.25" customHeight="1" x14ac:dyDescent="0.2">
      <c r="A4" s="122"/>
      <c r="B4" s="122" t="s">
        <v>0</v>
      </c>
      <c r="C4" s="128"/>
      <c r="D4" s="125" t="s">
        <v>82</v>
      </c>
      <c r="E4" s="125"/>
      <c r="F4" s="125"/>
      <c r="G4" s="125" t="s">
        <v>16</v>
      </c>
      <c r="H4" s="125"/>
      <c r="I4" s="125"/>
      <c r="J4" s="125"/>
      <c r="K4" s="125"/>
      <c r="L4" s="125"/>
    </row>
    <row r="5" spans="1:12" ht="67.5" customHeight="1" x14ac:dyDescent="0.2">
      <c r="A5" s="122"/>
      <c r="B5" s="122"/>
      <c r="C5" s="128"/>
      <c r="D5" s="125"/>
      <c r="E5" s="125"/>
      <c r="F5" s="125"/>
      <c r="G5" s="125" t="s">
        <v>83</v>
      </c>
      <c r="H5" s="125"/>
      <c r="I5" s="125"/>
      <c r="J5" s="125" t="s">
        <v>84</v>
      </c>
      <c r="K5" s="125"/>
      <c r="L5" s="125"/>
    </row>
    <row r="6" spans="1:12" ht="66.75" customHeight="1" x14ac:dyDescent="0.2">
      <c r="A6" s="123"/>
      <c r="B6" s="123"/>
      <c r="C6" s="129"/>
      <c r="D6" s="98" t="s">
        <v>264</v>
      </c>
      <c r="E6" s="98" t="s">
        <v>265</v>
      </c>
      <c r="F6" s="98" t="s">
        <v>266</v>
      </c>
      <c r="G6" s="98" t="s">
        <v>264</v>
      </c>
      <c r="H6" s="98" t="s">
        <v>265</v>
      </c>
      <c r="I6" s="98" t="s">
        <v>266</v>
      </c>
      <c r="J6" s="27" t="s">
        <v>264</v>
      </c>
      <c r="K6" s="27" t="s">
        <v>265</v>
      </c>
      <c r="L6" s="27" t="s">
        <v>266</v>
      </c>
    </row>
    <row r="7" spans="1:12" ht="20.65" customHeight="1" x14ac:dyDescent="0.2">
      <c r="A7" s="25" t="s">
        <v>25</v>
      </c>
      <c r="B7" s="25" t="s">
        <v>26</v>
      </c>
      <c r="C7" s="25" t="s">
        <v>27</v>
      </c>
      <c r="D7" s="25" t="s">
        <v>28</v>
      </c>
      <c r="E7" s="25" t="s">
        <v>29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85</v>
      </c>
      <c r="K7" s="25" t="s">
        <v>86</v>
      </c>
      <c r="L7" s="25" t="s">
        <v>87</v>
      </c>
    </row>
    <row r="8" spans="1:12" ht="41.25" customHeight="1" x14ac:dyDescent="0.2">
      <c r="A8" s="32" t="s">
        <v>88</v>
      </c>
      <c r="B8" s="30" t="s">
        <v>89</v>
      </c>
      <c r="C8" s="10" t="s">
        <v>34</v>
      </c>
      <c r="D8" s="88">
        <v>620467.5</v>
      </c>
      <c r="E8" s="88">
        <v>480835.5</v>
      </c>
      <c r="F8" s="88">
        <v>380835.5</v>
      </c>
      <c r="G8" s="88">
        <f>D8</f>
        <v>620467.5</v>
      </c>
      <c r="H8" s="88">
        <f>E8</f>
        <v>480835.5</v>
      </c>
      <c r="I8" s="88">
        <f>F8</f>
        <v>380835.5</v>
      </c>
      <c r="J8" s="29"/>
      <c r="K8" s="29"/>
      <c r="L8" s="29"/>
    </row>
    <row r="9" spans="1:12" ht="54" customHeight="1" x14ac:dyDescent="0.2">
      <c r="A9" s="32" t="s">
        <v>90</v>
      </c>
      <c r="B9" s="30" t="s">
        <v>91</v>
      </c>
      <c r="C9" s="10" t="s">
        <v>34</v>
      </c>
      <c r="D9" s="29"/>
      <c r="E9" s="29"/>
      <c r="F9" s="29"/>
      <c r="G9" s="29"/>
      <c r="H9" s="29"/>
      <c r="I9" s="29"/>
      <c r="J9" s="29"/>
      <c r="K9" s="29"/>
      <c r="L9" s="29"/>
    </row>
    <row r="10" spans="1:12" ht="38.25" customHeight="1" x14ac:dyDescent="0.2">
      <c r="A10" s="32" t="s">
        <v>92</v>
      </c>
      <c r="B10" s="30" t="s">
        <v>93</v>
      </c>
      <c r="C10" s="29"/>
      <c r="D10" s="67">
        <f>D8</f>
        <v>620467.5</v>
      </c>
      <c r="E10" s="62">
        <f>E8</f>
        <v>480835.5</v>
      </c>
      <c r="F10" s="62">
        <f>F8</f>
        <v>380835.5</v>
      </c>
      <c r="G10" s="67">
        <f>D10</f>
        <v>620467.5</v>
      </c>
      <c r="H10" s="62">
        <f>E10</f>
        <v>480835.5</v>
      </c>
      <c r="I10" s="62">
        <f>F10</f>
        <v>380835.5</v>
      </c>
      <c r="J10" s="29"/>
      <c r="K10" s="29"/>
      <c r="L10" s="29"/>
    </row>
    <row r="11" spans="1:12" hidden="1" x14ac:dyDescent="0.2">
      <c r="A11" s="29" t="s">
        <v>40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idden="1" x14ac:dyDescent="0.2">
      <c r="A12" s="29" t="s">
        <v>40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26.25" customHeight="1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26.25" customHeight="1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26.25" customHeight="1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ht="26.25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26.25" customHeight="1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</sheetData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8"/>
  <sheetViews>
    <sheetView zoomScale="115" zoomScaleNormal="115" zoomScaleSheetLayoutView="115" workbookViewId="0">
      <selection activeCell="B6" sqref="B6"/>
    </sheetView>
  </sheetViews>
  <sheetFormatPr defaultRowHeight="14.25" x14ac:dyDescent="0.2"/>
  <cols>
    <col min="1" max="1" width="47" style="23" customWidth="1"/>
    <col min="2" max="2" width="11.1640625" style="23" customWidth="1"/>
    <col min="3" max="3" width="33.1640625" style="23" customWidth="1"/>
    <col min="4" max="4" width="21" style="23" customWidth="1"/>
    <col min="5" max="16384" width="9.33203125" style="23"/>
  </cols>
  <sheetData>
    <row r="1" spans="1:3" ht="21.75" customHeight="1" x14ac:dyDescent="0.2">
      <c r="A1" s="22" t="s">
        <v>0</v>
      </c>
      <c r="C1" s="24" t="s">
        <v>102</v>
      </c>
    </row>
    <row r="2" spans="1:3" ht="34.5" customHeight="1" x14ac:dyDescent="0.2">
      <c r="A2" s="126" t="s">
        <v>269</v>
      </c>
      <c r="B2" s="126"/>
      <c r="C2" s="126"/>
    </row>
    <row r="3" spans="1:3" ht="45.75" customHeight="1" x14ac:dyDescent="0.2">
      <c r="A3" s="25" t="s">
        <v>21</v>
      </c>
      <c r="B3" s="33" t="s">
        <v>22</v>
      </c>
      <c r="C3" s="28" t="s">
        <v>95</v>
      </c>
    </row>
    <row r="4" spans="1:3" ht="20.65" customHeight="1" x14ac:dyDescent="0.2">
      <c r="A4" s="25" t="s">
        <v>25</v>
      </c>
      <c r="B4" s="25" t="s">
        <v>26</v>
      </c>
      <c r="C4" s="26" t="s">
        <v>27</v>
      </c>
    </row>
    <row r="5" spans="1:3" ht="22.5" customHeight="1" x14ac:dyDescent="0.2">
      <c r="A5" s="32" t="s">
        <v>35</v>
      </c>
      <c r="B5" s="30" t="s">
        <v>98</v>
      </c>
      <c r="C5" s="10"/>
    </row>
    <row r="6" spans="1:3" ht="22.5" customHeight="1" x14ac:dyDescent="0.2">
      <c r="A6" s="32" t="s">
        <v>36</v>
      </c>
      <c r="B6" s="30" t="s">
        <v>99</v>
      </c>
      <c r="C6" s="10"/>
    </row>
    <row r="7" spans="1:3" ht="22.5" customHeight="1" x14ac:dyDescent="0.2">
      <c r="A7" s="32" t="s">
        <v>96</v>
      </c>
      <c r="B7" s="30" t="s">
        <v>100</v>
      </c>
      <c r="C7" s="29"/>
    </row>
    <row r="8" spans="1:3" ht="22.5" customHeight="1" x14ac:dyDescent="0.2">
      <c r="A8" s="32" t="s">
        <v>97</v>
      </c>
      <c r="B8" s="30" t="s">
        <v>101</v>
      </c>
      <c r="C8" s="29"/>
    </row>
  </sheetData>
  <mergeCells count="1">
    <mergeCell ref="A2:C2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8"/>
  <sheetViews>
    <sheetView zoomScale="115" zoomScaleNormal="115" zoomScaleSheetLayoutView="115" workbookViewId="0">
      <selection activeCell="C10" sqref="C10"/>
    </sheetView>
  </sheetViews>
  <sheetFormatPr defaultRowHeight="14.25" x14ac:dyDescent="0.2"/>
  <cols>
    <col min="1" max="1" width="47" style="23" customWidth="1"/>
    <col min="2" max="2" width="11.1640625" style="23" customWidth="1"/>
    <col min="3" max="5" width="26.6640625" style="23" customWidth="1"/>
    <col min="6" max="16384" width="9.33203125" style="23"/>
  </cols>
  <sheetData>
    <row r="1" spans="1:5" ht="21.75" customHeight="1" x14ac:dyDescent="0.2">
      <c r="A1" s="22" t="s">
        <v>0</v>
      </c>
      <c r="C1" s="24"/>
      <c r="E1" s="24" t="s">
        <v>220</v>
      </c>
    </row>
    <row r="2" spans="1:5" ht="24.75" customHeight="1" x14ac:dyDescent="0.2">
      <c r="A2" s="126" t="s">
        <v>37</v>
      </c>
      <c r="B2" s="126"/>
      <c r="C2" s="126"/>
      <c r="D2" s="126"/>
      <c r="E2" s="126"/>
    </row>
    <row r="3" spans="1:5" ht="34.5" customHeight="1" x14ac:dyDescent="0.2">
      <c r="A3" s="125" t="s">
        <v>21</v>
      </c>
      <c r="B3" s="125" t="s">
        <v>22</v>
      </c>
      <c r="C3" s="130" t="s">
        <v>95</v>
      </c>
      <c r="D3" s="131"/>
      <c r="E3" s="132"/>
    </row>
    <row r="4" spans="1:5" ht="24.75" customHeight="1" x14ac:dyDescent="0.2">
      <c r="A4" s="125"/>
      <c r="B4" s="125"/>
      <c r="C4" s="31" t="s">
        <v>106</v>
      </c>
      <c r="D4" s="31" t="s">
        <v>270</v>
      </c>
      <c r="E4" s="31" t="s">
        <v>271</v>
      </c>
    </row>
    <row r="5" spans="1:5" ht="20.65" customHeight="1" x14ac:dyDescent="0.2">
      <c r="A5" s="8" t="s">
        <v>25</v>
      </c>
      <c r="B5" s="8" t="s">
        <v>26</v>
      </c>
      <c r="C5" s="8">
        <v>3</v>
      </c>
      <c r="D5" s="8">
        <v>4</v>
      </c>
      <c r="E5" s="8">
        <v>5</v>
      </c>
    </row>
    <row r="6" spans="1:5" ht="22.5" customHeight="1" x14ac:dyDescent="0.2">
      <c r="A6" s="32" t="s">
        <v>104</v>
      </c>
      <c r="B6" s="30" t="s">
        <v>98</v>
      </c>
      <c r="C6" s="8"/>
      <c r="D6" s="8"/>
      <c r="E6" s="8"/>
    </row>
    <row r="7" spans="1:5" ht="75.75" customHeight="1" x14ac:dyDescent="0.2">
      <c r="A7" s="32" t="s">
        <v>103</v>
      </c>
      <c r="B7" s="30" t="s">
        <v>99</v>
      </c>
      <c r="C7" s="54"/>
      <c r="D7" s="8"/>
      <c r="E7" s="8"/>
    </row>
    <row r="8" spans="1:5" ht="30" customHeight="1" x14ac:dyDescent="0.2">
      <c r="A8" s="32" t="s">
        <v>105</v>
      </c>
      <c r="B8" s="30" t="s">
        <v>100</v>
      </c>
      <c r="C8" s="8"/>
      <c r="D8" s="8"/>
      <c r="E8" s="8"/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topLeftCell="B1" zoomScaleNormal="100" workbookViewId="0">
      <selection activeCell="D9" sqref="D9:G9"/>
    </sheetView>
  </sheetViews>
  <sheetFormatPr defaultRowHeight="14.25" x14ac:dyDescent="0.2"/>
  <cols>
    <col min="1" max="1" width="9.33203125" style="34"/>
    <col min="2" max="2" width="29.83203125" style="34" customWidth="1"/>
    <col min="3" max="3" width="25" style="34" customWidth="1"/>
    <col min="4" max="4" width="16" style="34" customWidth="1"/>
    <col min="5" max="5" width="20.1640625" style="34" customWidth="1"/>
    <col min="6" max="6" width="27.1640625" style="34" customWidth="1"/>
    <col min="7" max="7" width="20.1640625" style="34" customWidth="1"/>
    <col min="8" max="10" width="17.1640625" style="34" customWidth="1"/>
    <col min="11" max="11" width="15.33203125" style="34" bestFit="1" customWidth="1"/>
    <col min="12" max="16384" width="9.33203125" style="34"/>
  </cols>
  <sheetData>
    <row r="1" spans="1:10" x14ac:dyDescent="0.2">
      <c r="J1" s="34" t="s">
        <v>221</v>
      </c>
    </row>
    <row r="2" spans="1:10" ht="24" customHeight="1" x14ac:dyDescent="0.2">
      <c r="A2" s="136" t="s">
        <v>219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6.25" customHeight="1" x14ac:dyDescent="0.2">
      <c r="A3" s="136" t="s">
        <v>151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20.25" customHeight="1" x14ac:dyDescent="0.25">
      <c r="A4" s="135" t="s">
        <v>121</v>
      </c>
      <c r="B4" s="135"/>
      <c r="C4" s="64">
        <v>611</v>
      </c>
      <c r="D4" s="37"/>
      <c r="E4" s="37"/>
      <c r="F4" s="37"/>
      <c r="G4" s="37"/>
      <c r="H4" s="37"/>
      <c r="I4" s="37"/>
      <c r="J4" s="37"/>
    </row>
    <row r="6" spans="1:10" ht="20.25" customHeight="1" x14ac:dyDescent="0.25">
      <c r="A6" s="135" t="s">
        <v>229</v>
      </c>
      <c r="B6" s="135"/>
      <c r="C6" s="135"/>
      <c r="D6" s="37"/>
      <c r="E6" s="37" t="s">
        <v>230</v>
      </c>
      <c r="F6" s="37"/>
      <c r="G6" s="37" t="s">
        <v>257</v>
      </c>
      <c r="H6" s="37"/>
      <c r="I6" s="37"/>
      <c r="J6" s="37"/>
    </row>
    <row r="8" spans="1:10" ht="24" customHeight="1" x14ac:dyDescent="0.2">
      <c r="A8" s="137" t="s">
        <v>107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28.5" customHeight="1" x14ac:dyDescent="0.2">
      <c r="A9" s="138" t="s">
        <v>108</v>
      </c>
      <c r="B9" s="139" t="s">
        <v>109</v>
      </c>
      <c r="C9" s="139" t="s">
        <v>110</v>
      </c>
      <c r="D9" s="138" t="s">
        <v>111</v>
      </c>
      <c r="E9" s="138"/>
      <c r="F9" s="138"/>
      <c r="G9" s="138"/>
      <c r="H9" s="139" t="s">
        <v>115</v>
      </c>
      <c r="I9" s="139" t="s">
        <v>116</v>
      </c>
      <c r="J9" s="139" t="s">
        <v>117</v>
      </c>
    </row>
    <row r="10" spans="1:10" x14ac:dyDescent="0.2">
      <c r="A10" s="138"/>
      <c r="B10" s="139"/>
      <c r="C10" s="139"/>
      <c r="D10" s="138" t="s">
        <v>23</v>
      </c>
      <c r="E10" s="140" t="s">
        <v>24</v>
      </c>
      <c r="F10" s="140"/>
      <c r="G10" s="140"/>
      <c r="H10" s="139"/>
      <c r="I10" s="139"/>
      <c r="J10" s="139"/>
    </row>
    <row r="11" spans="1:10" ht="48.75" customHeight="1" x14ac:dyDescent="0.2">
      <c r="A11" s="138"/>
      <c r="B11" s="139"/>
      <c r="C11" s="139"/>
      <c r="D11" s="138"/>
      <c r="E11" s="31" t="s">
        <v>112</v>
      </c>
      <c r="F11" s="31" t="s">
        <v>113</v>
      </c>
      <c r="G11" s="31" t="s">
        <v>114</v>
      </c>
      <c r="H11" s="139"/>
      <c r="I11" s="139"/>
      <c r="J11" s="139"/>
    </row>
    <row r="12" spans="1:10" x14ac:dyDescent="0.2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x14ac:dyDescent="0.2">
      <c r="A13" s="55">
        <v>1</v>
      </c>
      <c r="B13" s="36" t="s">
        <v>259</v>
      </c>
      <c r="C13" s="55">
        <v>1</v>
      </c>
      <c r="D13" s="63">
        <f>E13+F13+G13</f>
        <v>18311.7</v>
      </c>
      <c r="E13" s="63">
        <v>17745</v>
      </c>
      <c r="F13" s="55"/>
      <c r="G13" s="63">
        <f>400+166.66+0.03+0.01</f>
        <v>566.69999999999993</v>
      </c>
      <c r="H13" s="36"/>
      <c r="I13" s="36"/>
      <c r="J13" s="63">
        <f>D13*C13*12</f>
        <v>219740.40000000002</v>
      </c>
    </row>
    <row r="14" spans="1:10" x14ac:dyDescent="0.2">
      <c r="A14" s="55">
        <v>2</v>
      </c>
      <c r="B14" s="36" t="s">
        <v>235</v>
      </c>
      <c r="C14" s="55">
        <v>1</v>
      </c>
      <c r="D14" s="63">
        <f>E14+F14+G14</f>
        <v>11446.66</v>
      </c>
      <c r="E14" s="63">
        <v>4867</v>
      </c>
      <c r="F14" s="63">
        <v>1703.5</v>
      </c>
      <c r="G14" s="63">
        <f>4709.5+166.66</f>
        <v>4876.16</v>
      </c>
      <c r="H14" s="36"/>
      <c r="I14" s="36"/>
      <c r="J14" s="63">
        <f>D14*C14*12</f>
        <v>137359.91999999998</v>
      </c>
    </row>
    <row r="15" spans="1:10" x14ac:dyDescent="0.2">
      <c r="A15" s="55">
        <v>3</v>
      </c>
      <c r="B15" s="36" t="s">
        <v>228</v>
      </c>
      <c r="C15" s="55">
        <v>0.5</v>
      </c>
      <c r="D15" s="63">
        <f>E15+F15+G15</f>
        <v>11446.66</v>
      </c>
      <c r="E15" s="63">
        <v>5054</v>
      </c>
      <c r="F15" s="63">
        <v>606.48</v>
      </c>
      <c r="G15" s="63">
        <f>5619.52+166.66</f>
        <v>5786.18</v>
      </c>
      <c r="H15" s="36"/>
      <c r="I15" s="36"/>
      <c r="J15" s="63">
        <f>D15*C15*12</f>
        <v>68679.959999999992</v>
      </c>
    </row>
    <row r="16" spans="1:10" x14ac:dyDescent="0.2">
      <c r="A16" s="55">
        <v>4</v>
      </c>
      <c r="B16" s="36" t="s">
        <v>236</v>
      </c>
      <c r="C16" s="55">
        <v>2.5</v>
      </c>
      <c r="D16" s="63">
        <f>E16+F16+G16</f>
        <v>11946.64</v>
      </c>
      <c r="E16" s="63">
        <v>5054</v>
      </c>
      <c r="F16" s="63">
        <v>4422.3</v>
      </c>
      <c r="G16" s="55">
        <f>1803.7+166.66+166.66+166.66+166.66</f>
        <v>2470.3399999999997</v>
      </c>
      <c r="H16" s="36"/>
      <c r="I16" s="36"/>
      <c r="J16" s="63">
        <f>D16*C16*12</f>
        <v>358399.19999999995</v>
      </c>
    </row>
    <row r="17" spans="1:10" x14ac:dyDescent="0.2">
      <c r="A17" s="55">
        <v>5</v>
      </c>
      <c r="B17" s="36" t="s">
        <v>232</v>
      </c>
      <c r="C17" s="55">
        <v>10.9</v>
      </c>
      <c r="D17" s="63">
        <f>E17+F17+G17</f>
        <v>12650.27</v>
      </c>
      <c r="E17" s="63">
        <v>10824.08</v>
      </c>
      <c r="F17" s="55"/>
      <c r="G17" s="55">
        <f>1803.25+30.6-7.66</f>
        <v>1826.1899999999998</v>
      </c>
      <c r="H17" s="36"/>
      <c r="I17" s="36"/>
      <c r="J17" s="63">
        <f>D17*C17*12-0.02</f>
        <v>1654655.2960000001</v>
      </c>
    </row>
    <row r="18" spans="1:10" x14ac:dyDescent="0.2">
      <c r="A18" s="133" t="s">
        <v>118</v>
      </c>
      <c r="B18" s="134"/>
      <c r="C18" s="91">
        <f>C13+C14+C15+C16+C17</f>
        <v>15.9</v>
      </c>
      <c r="D18" s="66">
        <f>D13+D14+D15+D16+D17</f>
        <v>65801.930000000008</v>
      </c>
      <c r="E18" s="35" t="s">
        <v>119</v>
      </c>
      <c r="F18" s="35" t="s">
        <v>119</v>
      </c>
      <c r="G18" s="35" t="s">
        <v>119</v>
      </c>
      <c r="H18" s="35" t="s">
        <v>119</v>
      </c>
      <c r="I18" s="35" t="s">
        <v>119</v>
      </c>
      <c r="J18" s="66">
        <f>J13+J14+J15+J16+J17</f>
        <v>2438834.7760000001</v>
      </c>
    </row>
    <row r="19" spans="1:10" x14ac:dyDescent="0.2">
      <c r="I19" s="55">
        <f>B19*C19*12</f>
        <v>0</v>
      </c>
      <c r="J19" s="94"/>
    </row>
    <row r="20" spans="1:10" x14ac:dyDescent="0.2">
      <c r="B20" s="65"/>
      <c r="J20" s="94"/>
    </row>
    <row r="21" spans="1:10" x14ac:dyDescent="0.2">
      <c r="J21" s="94"/>
    </row>
    <row r="22" spans="1:10" x14ac:dyDescent="0.2">
      <c r="J22" s="94"/>
    </row>
    <row r="23" spans="1:10" x14ac:dyDescent="0.2">
      <c r="J23" s="94"/>
    </row>
    <row r="24" spans="1:10" x14ac:dyDescent="0.2">
      <c r="J24" s="94"/>
    </row>
    <row r="25" spans="1:10" x14ac:dyDescent="0.2">
      <c r="J25" s="94"/>
    </row>
  </sheetData>
  <mergeCells count="15">
    <mergeCell ref="A18:B18"/>
    <mergeCell ref="A6:C6"/>
    <mergeCell ref="A4:B4"/>
    <mergeCell ref="A3:J3"/>
    <mergeCell ref="A2:J2"/>
    <mergeCell ref="A8:J8"/>
    <mergeCell ref="A9:A11"/>
    <mergeCell ref="B9:B11"/>
    <mergeCell ref="C9:C11"/>
    <mergeCell ref="D10:D11"/>
    <mergeCell ref="E10:G10"/>
    <mergeCell ref="D9:G9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9"/>
  <sheetViews>
    <sheetView view="pageBreakPreview" topLeftCell="A7" zoomScale="60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6" width="18.5" style="34" customWidth="1"/>
    <col min="7" max="16384" width="9.33203125" style="34"/>
  </cols>
  <sheetData>
    <row r="1" spans="1:6" ht="24" customHeight="1" x14ac:dyDescent="0.2">
      <c r="A1" s="141" t="s">
        <v>152</v>
      </c>
      <c r="B1" s="141"/>
      <c r="C1" s="141"/>
      <c r="D1" s="141"/>
      <c r="E1" s="141"/>
      <c r="F1" s="141"/>
    </row>
    <row r="2" spans="1:6" ht="20.25" customHeight="1" x14ac:dyDescent="0.25">
      <c r="A2" s="135" t="s">
        <v>121</v>
      </c>
      <c r="B2" s="135"/>
      <c r="C2" s="70">
        <v>611</v>
      </c>
      <c r="D2" s="37"/>
      <c r="E2" s="37"/>
      <c r="F2" s="37"/>
    </row>
    <row r="4" spans="1:6" ht="20.25" customHeight="1" x14ac:dyDescent="0.25">
      <c r="A4" s="135" t="s">
        <v>120</v>
      </c>
      <c r="B4" s="135"/>
      <c r="C4" s="135"/>
      <c r="D4" s="69" t="s">
        <v>227</v>
      </c>
      <c r="E4" s="71"/>
      <c r="F4" s="37"/>
    </row>
    <row r="6" spans="1:6" ht="24" customHeight="1" x14ac:dyDescent="0.2">
      <c r="A6" s="142" t="s">
        <v>124</v>
      </c>
      <c r="B6" s="142"/>
      <c r="C6" s="142"/>
      <c r="D6" s="142"/>
      <c r="E6" s="142"/>
      <c r="F6" s="142"/>
    </row>
    <row r="7" spans="1:6" ht="28.5" customHeight="1" x14ac:dyDescent="0.2">
      <c r="A7" s="138" t="s">
        <v>108</v>
      </c>
      <c r="B7" s="139" t="s">
        <v>122</v>
      </c>
      <c r="C7" s="139" t="s">
        <v>123</v>
      </c>
      <c r="D7" s="139" t="s">
        <v>125</v>
      </c>
      <c r="E7" s="139" t="s">
        <v>126</v>
      </c>
      <c r="F7" s="139" t="s">
        <v>127</v>
      </c>
    </row>
    <row r="8" spans="1:6" x14ac:dyDescent="0.2">
      <c r="A8" s="138"/>
      <c r="B8" s="139"/>
      <c r="C8" s="139"/>
      <c r="D8" s="139"/>
      <c r="E8" s="139"/>
      <c r="F8" s="139"/>
    </row>
    <row r="9" spans="1:6" ht="48.75" customHeight="1" x14ac:dyDescent="0.2">
      <c r="A9" s="138"/>
      <c r="B9" s="139"/>
      <c r="C9" s="139"/>
      <c r="D9" s="139"/>
      <c r="E9" s="139"/>
      <c r="F9" s="139"/>
    </row>
    <row r="10" spans="1:6" ht="20.25" x14ac:dyDescent="0.2">
      <c r="A10" s="35">
        <v>1</v>
      </c>
      <c r="B10" s="51">
        <v>2</v>
      </c>
      <c r="C10" s="35">
        <v>3</v>
      </c>
      <c r="D10" s="35">
        <v>4</v>
      </c>
      <c r="E10" s="35">
        <v>5</v>
      </c>
      <c r="F10" s="35">
        <v>6</v>
      </c>
    </row>
    <row r="11" spans="1:6" ht="122.25" customHeight="1" x14ac:dyDescent="0.2">
      <c r="A11" s="38">
        <v>1</v>
      </c>
      <c r="B11" s="50" t="s">
        <v>128</v>
      </c>
      <c r="C11" s="72">
        <f>C13</f>
        <v>0</v>
      </c>
      <c r="D11" s="72"/>
      <c r="E11" s="72">
        <f>E13</f>
        <v>0</v>
      </c>
      <c r="F11" s="72">
        <f>F13</f>
        <v>0</v>
      </c>
    </row>
    <row r="12" spans="1:6" ht="141.75" customHeight="1" x14ac:dyDescent="0.2">
      <c r="A12" s="38" t="s">
        <v>64</v>
      </c>
      <c r="B12" s="52" t="s">
        <v>129</v>
      </c>
      <c r="C12" s="36"/>
      <c r="D12" s="36"/>
      <c r="E12" s="36"/>
      <c r="F12" s="36"/>
    </row>
    <row r="13" spans="1:6" ht="75" customHeight="1" x14ac:dyDescent="0.2">
      <c r="A13" s="38" t="s">
        <v>66</v>
      </c>
      <c r="B13" s="52"/>
      <c r="C13" s="72"/>
      <c r="D13" s="72"/>
      <c r="E13" s="72"/>
      <c r="F13" s="72"/>
    </row>
    <row r="14" spans="1:6" ht="63" customHeight="1" x14ac:dyDescent="0.2">
      <c r="A14" s="38" t="s">
        <v>132</v>
      </c>
      <c r="B14" s="52" t="s">
        <v>131</v>
      </c>
      <c r="C14" s="36"/>
      <c r="D14" s="36"/>
      <c r="E14" s="36"/>
      <c r="F14" s="36"/>
    </row>
    <row r="15" spans="1:6" ht="144.75" customHeight="1" x14ac:dyDescent="0.2">
      <c r="A15" s="38">
        <v>2</v>
      </c>
      <c r="B15" s="50" t="s">
        <v>133</v>
      </c>
      <c r="C15" s="36"/>
      <c r="D15" s="36"/>
      <c r="E15" s="36"/>
      <c r="F15" s="36"/>
    </row>
    <row r="16" spans="1:6" ht="101.25" customHeight="1" x14ac:dyDescent="0.2">
      <c r="A16" s="38" t="s">
        <v>68</v>
      </c>
      <c r="B16" s="52" t="s">
        <v>129</v>
      </c>
      <c r="C16" s="36"/>
      <c r="D16" s="36"/>
      <c r="E16" s="36"/>
      <c r="F16" s="36"/>
    </row>
    <row r="17" spans="1:6" ht="57" customHeight="1" x14ac:dyDescent="0.2">
      <c r="A17" s="38" t="s">
        <v>71</v>
      </c>
      <c r="B17" s="52" t="s">
        <v>130</v>
      </c>
      <c r="C17" s="36"/>
      <c r="D17" s="36"/>
      <c r="E17" s="36"/>
      <c r="F17" s="36"/>
    </row>
    <row r="18" spans="1:6" ht="38.25" customHeight="1" x14ac:dyDescent="0.2">
      <c r="A18" s="38" t="s">
        <v>72</v>
      </c>
      <c r="B18" s="52" t="s">
        <v>131</v>
      </c>
      <c r="C18" s="36"/>
      <c r="D18" s="36"/>
      <c r="E18" s="36"/>
      <c r="F18" s="36"/>
    </row>
    <row r="19" spans="1:6" ht="23.25" customHeight="1" x14ac:dyDescent="0.2">
      <c r="A19" s="133" t="s">
        <v>118</v>
      </c>
      <c r="B19" s="134"/>
      <c r="C19" s="35" t="s">
        <v>119</v>
      </c>
      <c r="D19" s="35" t="s">
        <v>119</v>
      </c>
      <c r="E19" s="35" t="s">
        <v>119</v>
      </c>
      <c r="F19" s="35"/>
    </row>
  </sheetData>
  <mergeCells count="11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ageMargins left="0.7" right="0.7" top="0.75" bottom="0.75" header="0.3" footer="0.3"/>
  <pageSetup paperSize="9"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2"/>
  <sheetViews>
    <sheetView zoomScale="115" zoomScaleNormal="115" workbookViewId="0">
      <selection activeCell="G12" sqref="G12"/>
    </sheetView>
  </sheetViews>
  <sheetFormatPr defaultRowHeight="14.25" x14ac:dyDescent="0.2"/>
  <cols>
    <col min="1" max="1" width="9.33203125" style="34"/>
    <col min="2" max="2" width="41.1640625" style="34" customWidth="1"/>
    <col min="3" max="3" width="25" style="34" customWidth="1"/>
    <col min="4" max="6" width="18.5" style="34" customWidth="1"/>
    <col min="7" max="16384" width="9.33203125" style="34"/>
  </cols>
  <sheetData>
    <row r="1" spans="1:6" ht="24" customHeight="1" x14ac:dyDescent="0.2">
      <c r="A1" s="136" t="s">
        <v>153</v>
      </c>
      <c r="B1" s="136"/>
      <c r="C1" s="136"/>
      <c r="D1" s="136"/>
      <c r="E1" s="136"/>
      <c r="F1" s="136"/>
    </row>
    <row r="2" spans="1:6" ht="20.25" customHeight="1" x14ac:dyDescent="0.25">
      <c r="A2" s="135" t="s">
        <v>121</v>
      </c>
      <c r="B2" s="135"/>
      <c r="C2" s="64">
        <v>611</v>
      </c>
      <c r="D2" s="37"/>
      <c r="E2" s="37"/>
      <c r="F2" s="37"/>
    </row>
    <row r="4" spans="1:6" ht="20.25" customHeight="1" x14ac:dyDescent="0.25">
      <c r="A4" s="135" t="s">
        <v>120</v>
      </c>
      <c r="B4" s="135"/>
      <c r="C4" s="135"/>
      <c r="D4" s="37" t="s">
        <v>227</v>
      </c>
      <c r="E4" s="37"/>
      <c r="F4" s="37"/>
    </row>
    <row r="6" spans="1:6" ht="24" customHeight="1" x14ac:dyDescent="0.2">
      <c r="A6" s="137" t="s">
        <v>138</v>
      </c>
      <c r="B6" s="137"/>
      <c r="C6" s="137"/>
      <c r="D6" s="137"/>
      <c r="E6" s="137"/>
      <c r="F6" s="137"/>
    </row>
    <row r="7" spans="1:6" ht="28.5" customHeight="1" x14ac:dyDescent="0.2">
      <c r="A7" s="138" t="s">
        <v>108</v>
      </c>
      <c r="B7" s="139" t="s">
        <v>122</v>
      </c>
      <c r="C7" s="139" t="s">
        <v>135</v>
      </c>
      <c r="D7" s="139" t="s">
        <v>136</v>
      </c>
      <c r="E7" s="139" t="s">
        <v>137</v>
      </c>
      <c r="F7" s="139" t="s">
        <v>127</v>
      </c>
    </row>
    <row r="8" spans="1:6" x14ac:dyDescent="0.2">
      <c r="A8" s="138"/>
      <c r="B8" s="139"/>
      <c r="C8" s="139"/>
      <c r="D8" s="139"/>
      <c r="E8" s="139"/>
      <c r="F8" s="139"/>
    </row>
    <row r="9" spans="1:6" ht="48.75" customHeight="1" x14ac:dyDescent="0.2">
      <c r="A9" s="138"/>
      <c r="B9" s="139"/>
      <c r="C9" s="139"/>
      <c r="D9" s="139"/>
      <c r="E9" s="139"/>
      <c r="F9" s="139"/>
    </row>
    <row r="10" spans="1:6" x14ac:dyDescent="0.2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</row>
    <row r="11" spans="1:6" ht="54" customHeight="1" x14ac:dyDescent="0.2">
      <c r="A11" s="38">
        <v>1</v>
      </c>
      <c r="B11" s="32" t="s">
        <v>134</v>
      </c>
      <c r="C11" s="57">
        <v>12</v>
      </c>
      <c r="D11" s="57">
        <v>1</v>
      </c>
      <c r="E11" s="61">
        <v>50</v>
      </c>
      <c r="F11" s="61">
        <v>600</v>
      </c>
    </row>
    <row r="12" spans="1:6" x14ac:dyDescent="0.2">
      <c r="A12" s="133" t="s">
        <v>118</v>
      </c>
      <c r="B12" s="134"/>
      <c r="C12" s="35" t="s">
        <v>119</v>
      </c>
      <c r="D12" s="35" t="s">
        <v>119</v>
      </c>
      <c r="E12" s="35" t="s">
        <v>119</v>
      </c>
      <c r="F12" s="63">
        <v>600</v>
      </c>
    </row>
  </sheetData>
  <mergeCells count="11">
    <mergeCell ref="A12:B12"/>
    <mergeCell ref="A1:F1"/>
    <mergeCell ref="A2:B2"/>
    <mergeCell ref="A4:C4"/>
    <mergeCell ref="A6:F6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6</vt:i4>
      </vt:variant>
    </vt:vector>
  </HeadingPairs>
  <TitlesOfParts>
    <vt:vector size="28" baseType="lpstr">
      <vt:lpstr>заголовочная</vt:lpstr>
      <vt:lpstr>балансовая</vt:lpstr>
      <vt:lpstr>фин. состояние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балансовая!Заголовки_для_печати</vt:lpstr>
      <vt:lpstr>временное!Область_печати</vt:lpstr>
      <vt:lpstr>'закупка ТРУ'!Область_печати</vt:lpstr>
      <vt:lpstr>'обоснование (210) 2'!Область_печати</vt:lpstr>
      <vt:lpstr>справочная!Область_печати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2019-01-10T10:51:39Z</dcterms:modified>
</cp:coreProperties>
</file>